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
    </mc:Choice>
  </mc:AlternateContent>
  <bookViews>
    <workbookView xWindow="-120" yWindow="-120" windowWidth="29040" windowHeight="15720" firstSheet="1" activeTab="1"/>
  </bookViews>
  <sheets>
    <sheet name="Phương án sắp xếp" sheetId="10" r:id="rId1"/>
    <sheet name="Thôn, tổ dân phố đặc thù" sheetId="21" r:id="rId2"/>
    <sheet name="Miền núi" sheetId="11" state="hidden" r:id="rId3"/>
  </sheets>
  <definedNames>
    <definedName name="_xlnm._FilterDatabase" localSheetId="0" hidden="1">'Phương án sắp xếp'!$A$4:$I$79</definedName>
    <definedName name="_Hlk231543691" localSheetId="1">'Thôn, tổ dân phố đặc thù'!#REF!</definedName>
    <definedName name="_xlnm.Print_Titles" localSheetId="2">'Miền núi'!$4:$5</definedName>
    <definedName name="_xlnm.Print_Titles" localSheetId="0">'Phương án sắp xếp'!$4:$5</definedName>
    <definedName name="_xlnm.Print_Titles" localSheetId="1">'Thôn, tổ dân phố đặc thù'!$4:$4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0" i="10" l="1"/>
  <c r="G80" i="10"/>
  <c r="F80" i="10"/>
  <c r="B82" i="10"/>
  <c r="D78" i="10"/>
  <c r="E78" i="10"/>
  <c r="F78" i="10"/>
  <c r="G78" i="10"/>
  <c r="H78" i="10"/>
  <c r="I78" i="10"/>
  <c r="J78" i="10"/>
  <c r="C78" i="10"/>
  <c r="D67" i="10"/>
  <c r="F67" i="10"/>
  <c r="H67" i="10"/>
  <c r="C67" i="10"/>
  <c r="G33" i="10"/>
  <c r="D77" i="10" l="1"/>
  <c r="F77" i="10"/>
  <c r="J77" i="10" s="1"/>
  <c r="H77" i="10"/>
  <c r="C79" i="10"/>
  <c r="C77" i="10"/>
  <c r="D66" i="10"/>
  <c r="F66" i="10"/>
  <c r="H66" i="10"/>
  <c r="C66" i="10"/>
  <c r="G7" i="10"/>
  <c r="G8" i="10"/>
  <c r="I8" i="10" s="1"/>
  <c r="G9" i="10"/>
  <c r="I9" i="10" s="1"/>
  <c r="G10" i="10"/>
  <c r="I10" i="10" s="1"/>
  <c r="G11" i="10"/>
  <c r="I11" i="10" s="1"/>
  <c r="G12" i="10"/>
  <c r="I12" i="10" s="1"/>
  <c r="G13" i="10"/>
  <c r="I13" i="10" s="1"/>
  <c r="G14" i="10"/>
  <c r="I14" i="10" s="1"/>
  <c r="G15" i="10"/>
  <c r="I15" i="10" s="1"/>
  <c r="G16" i="10"/>
  <c r="I16" i="10" s="1"/>
  <c r="G17" i="10"/>
  <c r="I17" i="10" s="1"/>
  <c r="G18" i="10"/>
  <c r="I18" i="10" s="1"/>
  <c r="G19" i="10"/>
  <c r="I19" i="10" s="1"/>
  <c r="G20" i="10"/>
  <c r="I20" i="10" s="1"/>
  <c r="G21" i="10"/>
  <c r="I21" i="10" s="1"/>
  <c r="G22" i="10"/>
  <c r="I22" i="10" s="1"/>
  <c r="G23" i="10"/>
  <c r="I23" i="10" s="1"/>
  <c r="G24" i="10"/>
  <c r="I24" i="10" s="1"/>
  <c r="G25" i="10"/>
  <c r="I25" i="10" s="1"/>
  <c r="G26" i="10"/>
  <c r="I26" i="10" s="1"/>
  <c r="G27" i="10"/>
  <c r="I27" i="10" s="1"/>
  <c r="G28" i="10"/>
  <c r="I28" i="10" s="1"/>
  <c r="G29" i="10"/>
  <c r="I29" i="10" s="1"/>
  <c r="G30" i="10"/>
  <c r="I30" i="10" s="1"/>
  <c r="G31" i="10"/>
  <c r="I31" i="10" s="1"/>
  <c r="G32" i="10"/>
  <c r="I32" i="10" s="1"/>
  <c r="I33" i="10"/>
  <c r="G34" i="10"/>
  <c r="I34" i="10" s="1"/>
  <c r="G35" i="10"/>
  <c r="I35" i="10" s="1"/>
  <c r="G36" i="10"/>
  <c r="I36" i="10" s="1"/>
  <c r="G37" i="10"/>
  <c r="I37" i="10" s="1"/>
  <c r="G38" i="10"/>
  <c r="I38" i="10" s="1"/>
  <c r="G39" i="10"/>
  <c r="I39" i="10" s="1"/>
  <c r="G40" i="10"/>
  <c r="I40" i="10" s="1"/>
  <c r="G41" i="10"/>
  <c r="I41" i="10" s="1"/>
  <c r="G42" i="10"/>
  <c r="I42" i="10" s="1"/>
  <c r="G43" i="10"/>
  <c r="I43" i="10" s="1"/>
  <c r="G44" i="10"/>
  <c r="I44" i="10" s="1"/>
  <c r="G45" i="10"/>
  <c r="I45" i="10" s="1"/>
  <c r="G46" i="10"/>
  <c r="I46" i="10" s="1"/>
  <c r="G47" i="10"/>
  <c r="I47" i="10" s="1"/>
  <c r="G48" i="10"/>
  <c r="I48" i="10" s="1"/>
  <c r="G49" i="10"/>
  <c r="I49" i="10" s="1"/>
  <c r="G50" i="10"/>
  <c r="I50" i="10" s="1"/>
  <c r="G51" i="10"/>
  <c r="I51" i="10" s="1"/>
  <c r="G52" i="10"/>
  <c r="I52" i="10" s="1"/>
  <c r="G53" i="10"/>
  <c r="I53" i="10" s="1"/>
  <c r="G54" i="10"/>
  <c r="I54" i="10" s="1"/>
  <c r="G55" i="10"/>
  <c r="I55" i="10" s="1"/>
  <c r="G56" i="10"/>
  <c r="I56" i="10" s="1"/>
  <c r="G57" i="10"/>
  <c r="I57" i="10" s="1"/>
  <c r="G58" i="10"/>
  <c r="I58" i="10" s="1"/>
  <c r="G59" i="10"/>
  <c r="I59" i="10" s="1"/>
  <c r="G60" i="10"/>
  <c r="I60" i="10" s="1"/>
  <c r="G61" i="10"/>
  <c r="I61" i="10" s="1"/>
  <c r="G62" i="10"/>
  <c r="I62" i="10" s="1"/>
  <c r="G63" i="10"/>
  <c r="I63" i="10" s="1"/>
  <c r="G64" i="10"/>
  <c r="I64" i="10" s="1"/>
  <c r="G65" i="10"/>
  <c r="I65" i="10" s="1"/>
  <c r="G68" i="10"/>
  <c r="I68" i="10" s="1"/>
  <c r="G69" i="10"/>
  <c r="I69" i="10" s="1"/>
  <c r="G70" i="10"/>
  <c r="I70" i="10" s="1"/>
  <c r="G71" i="10"/>
  <c r="I71" i="10" s="1"/>
  <c r="G72" i="10"/>
  <c r="I72" i="10" s="1"/>
  <c r="G73" i="10"/>
  <c r="I73" i="10" s="1"/>
  <c r="G74" i="10"/>
  <c r="I74" i="10" s="1"/>
  <c r="G75" i="10"/>
  <c r="I75" i="10" s="1"/>
  <c r="G76" i="10"/>
  <c r="I76" i="10" s="1"/>
  <c r="G6" i="10"/>
  <c r="I6" i="10" s="1"/>
  <c r="E76" i="10"/>
  <c r="E75" i="10"/>
  <c r="E74" i="10"/>
  <c r="E73" i="10"/>
  <c r="E72" i="10"/>
  <c r="E71" i="10"/>
  <c r="E70" i="10"/>
  <c r="E69" i="10"/>
  <c r="E68"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67" i="10" s="1"/>
  <c r="I7" i="10" l="1"/>
  <c r="I67" i="10" s="1"/>
  <c r="G67" i="10"/>
  <c r="E77" i="10"/>
  <c r="F79" i="10"/>
  <c r="H79" i="10"/>
  <c r="G77" i="10"/>
  <c r="I77" i="10" s="1"/>
  <c r="D79" i="10"/>
  <c r="E66" i="10"/>
  <c r="G66" i="10"/>
  <c r="I66" i="10" s="1"/>
  <c r="J79" i="10"/>
  <c r="J66"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8" i="10"/>
  <c r="J69" i="10"/>
  <c r="J70" i="10"/>
  <c r="J71" i="10"/>
  <c r="J72" i="10"/>
  <c r="J73" i="10"/>
  <c r="J74" i="10"/>
  <c r="J75" i="10"/>
  <c r="J76" i="10"/>
  <c r="J7" i="10"/>
  <c r="J8" i="10"/>
  <c r="J9" i="10"/>
  <c r="J6" i="10"/>
  <c r="J67" i="10" l="1"/>
  <c r="E79" i="10"/>
  <c r="E80" i="10" s="1"/>
  <c r="G79" i="10"/>
  <c r="I79" i="10" s="1"/>
  <c r="I7" i="11"/>
  <c r="I8" i="11"/>
  <c r="I9" i="11"/>
  <c r="I10" i="11"/>
  <c r="I6" i="11"/>
  <c r="J11" i="11"/>
  <c r="K11" i="11" l="1"/>
  <c r="H11" i="11"/>
  <c r="G11" i="11"/>
  <c r="E11" i="11"/>
  <c r="D11" i="11"/>
  <c r="C11" i="11"/>
  <c r="N10" i="11"/>
  <c r="M10" i="11"/>
  <c r="F10" i="11"/>
  <c r="N9" i="11"/>
  <c r="M9" i="11"/>
  <c r="F9" i="11"/>
  <c r="N8" i="11"/>
  <c r="M8" i="11"/>
  <c r="F8" i="11"/>
  <c r="N7" i="11"/>
  <c r="M7" i="11"/>
  <c r="F7" i="11"/>
  <c r="N6" i="11"/>
  <c r="M6" i="11"/>
  <c r="F6" i="11"/>
  <c r="L11" i="11"/>
  <c r="M11" i="11" l="1"/>
  <c r="F11" i="11"/>
  <c r="N11" i="11"/>
</calcChain>
</file>

<file path=xl/sharedStrings.xml><?xml version="1.0" encoding="utf-8"?>
<sst xmlns="http://schemas.openxmlformats.org/spreadsheetml/2006/main" count="247" uniqueCount="220">
  <si>
    <t>Phường Hoành Sơn</t>
  </si>
  <si>
    <t>Phường Vũng Áng</t>
  </si>
  <si>
    <t>Phường Sông Trí</t>
  </si>
  <si>
    <t>Phường Hải Ninh</t>
  </si>
  <si>
    <t>Xã Kỳ Hoa</t>
  </si>
  <si>
    <t>Xã Kỳ Lạc</t>
  </si>
  <si>
    <t>Xã Kỳ Thượng</t>
  </si>
  <si>
    <t>Xã Kỳ Khang</t>
  </si>
  <si>
    <t>Xã Kỳ Văn</t>
  </si>
  <si>
    <t>Xã Kỳ Anh</t>
  </si>
  <si>
    <t>Xã Kỳ Xuân</t>
  </si>
  <si>
    <t>Xã Cẩm Lạc</t>
  </si>
  <si>
    <t>Xã Cẩm Trung</t>
  </si>
  <si>
    <t>Xã Cẩm Hưng</t>
  </si>
  <si>
    <t>Xã Cẩm Xuyên</t>
  </si>
  <si>
    <t>Xã Thiên Cầm</t>
  </si>
  <si>
    <t>Xã Yên Hòa</t>
  </si>
  <si>
    <t>Xã Cẩm Bình</t>
  </si>
  <si>
    <t>Xã Cẩm Duệ</t>
  </si>
  <si>
    <t>Xã Thạch Lạc</t>
  </si>
  <si>
    <t>Xã Đồng Tiến</t>
  </si>
  <si>
    <t>Xã Thạch Khê</t>
  </si>
  <si>
    <t>Xã Thạch Xuân</t>
  </si>
  <si>
    <t>Phường Thành Sen</t>
  </si>
  <si>
    <t>Phường Hà Huy Tập</t>
  </si>
  <si>
    <t>Phường Trần Phú</t>
  </si>
  <si>
    <t>Xã Thạch Hà</t>
  </si>
  <si>
    <t>Xã Toàn Lưu</t>
  </si>
  <si>
    <t>Xã Việt Xuyên</t>
  </si>
  <si>
    <t>Xã Đông Kinh</t>
  </si>
  <si>
    <t>Xã Lộc Hà</t>
  </si>
  <si>
    <t>Xã Mai Phụ</t>
  </si>
  <si>
    <t>Xã Can Lộc</t>
  </si>
  <si>
    <t>Xã Xuân Lộc</t>
  </si>
  <si>
    <t>Xã Gia Hanh</t>
  </si>
  <si>
    <t>Xã Đồng Lộc</t>
  </si>
  <si>
    <t>Xã Tùng Lộc</t>
  </si>
  <si>
    <t>Xã Hồng Lộc</t>
  </si>
  <si>
    <t>Xã Cổ Đạm</t>
  </si>
  <si>
    <t>Xã Nghi Xuân</t>
  </si>
  <si>
    <t>Xã Tiên Điền</t>
  </si>
  <si>
    <t>Xã Đan Hải</t>
  </si>
  <si>
    <t>Phường Bắc Hồng Lĩnh</t>
  </si>
  <si>
    <t>Phường Nam Hồng Lĩnh</t>
  </si>
  <si>
    <t>Xã Đức Thịnh</t>
  </si>
  <si>
    <t>Xã Trường Lưu</t>
  </si>
  <si>
    <t>Xã Đức Minh</t>
  </si>
  <si>
    <t>Xã Đức Thọ</t>
  </si>
  <si>
    <t>Xã Đức Đồng</t>
  </si>
  <si>
    <t>Xã Đức Quang</t>
  </si>
  <si>
    <t>Xã Vũ Quang</t>
  </si>
  <si>
    <t>Xã Mai Hoa</t>
  </si>
  <si>
    <t>Xã Thượng Đức</t>
  </si>
  <si>
    <t>Xã Hương Sơn</t>
  </si>
  <si>
    <t>Xã Sơn Tây</t>
  </si>
  <si>
    <t>Xã Sơn Giang</t>
  </si>
  <si>
    <t>Xã Sơn Tiến</t>
  </si>
  <si>
    <t>Xã Sơn Hồng</t>
  </si>
  <si>
    <t>Xã Sơn Kim 2</t>
  </si>
  <si>
    <t>Xã Kim Hoa</t>
  </si>
  <si>
    <t>Xã Tứ Mỹ</t>
  </si>
  <si>
    <t>Xã Hương Khê</t>
  </si>
  <si>
    <t>Xã Hương Phố</t>
  </si>
  <si>
    <t>Xã Hương Đô</t>
  </si>
  <si>
    <t>Xã Hà Linh</t>
  </si>
  <si>
    <t>Xã Hương Bình</t>
  </si>
  <si>
    <t>Xã Phúc Trạch</t>
  </si>
  <si>
    <t>Xã Hương Xuân</t>
  </si>
  <si>
    <t>Sơn Kim 1</t>
  </si>
  <si>
    <t>Tổng</t>
  </si>
  <si>
    <t xml:space="preserve">TT </t>
  </si>
  <si>
    <t>Số thôn</t>
  </si>
  <si>
    <t>Đơn vị</t>
  </si>
  <si>
    <t>BẢNG TỔNG HỢP</t>
  </si>
  <si>
    <t>Hiện trạng</t>
  </si>
  <si>
    <t>Thôn đạt quy mô</t>
  </si>
  <si>
    <t>Thôn không đạt quy mô</t>
  </si>
  <si>
    <t>Số hộ</t>
  </si>
  <si>
    <t>Số người bán chuyên trách</t>
  </si>
  <si>
    <t>Dự kiến số người BCT</t>
  </si>
  <si>
    <t>Số thôn thôn giảm</t>
  </si>
  <si>
    <t>Phương án sắp xếp</t>
  </si>
  <si>
    <t>Đánh giá</t>
  </si>
  <si>
    <t>Số người BCT giảm</t>
  </si>
  <si>
    <t>Thôn đặc thù không sáp nhập</t>
  </si>
  <si>
    <r>
      <t xml:space="preserve">Số thôn đặc thù </t>
    </r>
    <r>
      <rPr>
        <b/>
        <sz val="10"/>
        <rFont val="Times New Roman"/>
        <family val="1"/>
        <scheme val="minor"/>
      </rPr>
      <t>(nhập nhưng k đủ quy mô)</t>
    </r>
  </si>
  <si>
    <t>Tổng thôn Đặc thù</t>
  </si>
  <si>
    <t>HIỆN TRẠNG VÀ PHƯƠNG ÁN SẮP XẾP THÔN ĐỐI VỚI CÁC XÃ MIỀN NÚI</t>
  </si>
  <si>
    <t>TT</t>
  </si>
  <si>
    <t>Kỳ Văn</t>
  </si>
  <si>
    <t>Giữ nguyên</t>
  </si>
  <si>
    <t>Việt Xuyên</t>
  </si>
  <si>
    <t>Nghi Xuân</t>
  </si>
  <si>
    <t>Thôn Hồng Lam là thôn thuộc xã Xuân Giang cũ, đây là thôn nằm biệt lập giữa dòng Sông Lam, còn gọi là làng đảo hay ốc đảo Hồng Lam; bao quanh là bãi bồi nổi giữa Sông Lam, bốn bề là sông nước.</t>
  </si>
  <si>
    <t>Đức Đồng</t>
  </si>
  <si>
    <t>Nhập thôn Tân Lộc và Tân Nhân</t>
  </si>
  <si>
    <t>Nhập thôn Tân Thành và Tân Quang 2</t>
  </si>
  <si>
    <t>Đức Quang</t>
  </si>
  <si>
    <t xml:space="preserve">Vũ Quang </t>
  </si>
  <si>
    <t>Thôn 6</t>
  </si>
  <si>
    <t>Nhập thôn Hợp Trùa, Hợp Duận và 1 phần thôn Thắng Lợi</t>
  </si>
  <si>
    <t>Nhập thôn Kim Tùng và Kim Quang</t>
  </si>
  <si>
    <t>Thượng Đức</t>
  </si>
  <si>
    <t>Sơn Tây</t>
  </si>
  <si>
    <t>Nhập 1 phần các thôn Hà Chua, Khí Tượng và thôn 6</t>
  </si>
  <si>
    <t>Sơn Tiến</t>
  </si>
  <si>
    <t>Nhập 30 hộ thôn Ngọc Sơn, thôn Thịnh Tiến và Hòa Tiến</t>
  </si>
  <si>
    <t>Sơn Hồng</t>
  </si>
  <si>
    <t>Thôn 3</t>
  </si>
  <si>
    <t>Nhập thôn 6, thôn 7 và thôn 8</t>
  </si>
  <si>
    <t xml:space="preserve">Thôn Kim Cương 2 </t>
  </si>
  <si>
    <t xml:space="preserve">Thôn Kim Cương 1 </t>
  </si>
  <si>
    <t>Sơn Kim 2</t>
  </si>
  <si>
    <t xml:space="preserve">Thôn Quyết Thắng </t>
  </si>
  <si>
    <t xml:space="preserve">Thôn Hạ Vàng </t>
  </si>
  <si>
    <t xml:space="preserve">Thôn Tiền Phong </t>
  </si>
  <si>
    <t>Nhập thôn Kim Bình và Chế Biến</t>
  </si>
  <si>
    <t>Hương Khê</t>
  </si>
  <si>
    <t xml:space="preserve">Thôn Phú Lâm </t>
  </si>
  <si>
    <t xml:space="preserve">Thôn Khe Mây </t>
  </si>
  <si>
    <t xml:space="preserve">Thôn Hồng Hà </t>
  </si>
  <si>
    <t xml:space="preserve">Thôn Tân Hòa </t>
  </si>
  <si>
    <t>Thôn Ngọc Mỹ</t>
  </si>
  <si>
    <t xml:space="preserve">Tổ dân phố Hải Thanh </t>
  </si>
  <si>
    <t xml:space="preserve">Tổ dân phố Đông Trinh </t>
  </si>
  <si>
    <t>Tổ dân phố có vị trí tương đối biệt lập, bị ngăn cách với khác tổ dân phố liền kề</t>
  </si>
  <si>
    <t>Nhập thôn 5 Thọ Điền và thôn 4 Thọ Điền</t>
  </si>
  <si>
    <t>Nhập thôn 7 Thọ Điền và thôn 6 Thọ Điền</t>
  </si>
  <si>
    <t xml:space="preserve">HIỆN TRẠNG VÀ PHƯƠNG ÁN SẮP XẾP THÔN, TỔ DÂN PHỐ TRÊN ĐỊA BÀN TỈNH </t>
  </si>
  <si>
    <t>TỔNG</t>
  </si>
  <si>
    <t>Kỳ Thượng</t>
  </si>
  <si>
    <t>Nhập thôn Phúc Thành 1 và Phúc Thành 2</t>
  </si>
  <si>
    <t>II. Nhóm thôn nằm biệt lập cồn trên sông</t>
  </si>
  <si>
    <t>III. Nhóm thôn ở địa bàn có địa hình chia cắt phức tạp, giao thông đi lại khó khăn, dân cư sinh sống phân tán</t>
  </si>
  <si>
    <t>I. Nhóm thôn thuộc địa bàn miền núi, xã thuộc vùng đồng bào dân tộc thiểu số, thôn đặc biệt khó khăn</t>
  </si>
  <si>
    <t>IV. Nhóm thuộc khu vực quy hoạch giải phóng mặt bằng, di dân, tái định cư</t>
  </si>
  <si>
    <t>Nhập thôn Đặng Thị và Ngân Kiều</t>
  </si>
  <si>
    <t>Nhập thôn 1, thôn 2, và thôn 11</t>
  </si>
  <si>
    <t>Nhập thôn 6 và thôn 7</t>
  </si>
  <si>
    <t>Nhập thôn 8 và thôn 9.</t>
  </si>
  <si>
    <t>Nhập thôn 1 Hòa Hải và thôn 2 Hòa Hải</t>
  </si>
  <si>
    <t>Nhập thôn 11 Hòa Hải và thôn 12 Hòa Hải.</t>
  </si>
  <si>
    <t>Nhập 2 tổ dân phố TDP Quý Huệ và TDP Tân Tiến</t>
  </si>
  <si>
    <t>Nhập 2 tổ dân phố TDP Tân Thành và Minh Đức</t>
  </si>
  <si>
    <t>Thôn Phú Lâm thuộc xã Hương Khê là thôn miền núi theo Quyết định số 60/QĐ-BDTTG ngày 29 tháng 01 năm 2026 của Bộ trưởng Bộ Dân tộc và Tôn giáo.</t>
  </si>
  <si>
    <t>Bản Giàng II thuộc xã Hương Xuân là thôn miền núi theo Quyết định số 60/QĐ-BDTTG ngày 29 tháng 01 năm 2026 của Bộ trưởng Bộ Dân tộc và Tôn giáo.</t>
  </si>
  <si>
    <t>Bản Rào Tre thuộc xã Phúc Trạch là thôn miền núi theo Quyết định số 60/QĐ-BDTTG ngày 29 tháng 01 năm 2026 của Bộ trưởng Bộ Dân tộc và Tôn giáo.</t>
  </si>
  <si>
    <t>Thôn Phúc Thành sau sắp xếp có diện tích tự nhiên khoảng 23,73 km², số hộ dân 321 hộ gần tiệm cận với quy mô theo quy định (quy mô theo quy định là 350 hộ). Phía Bắc thôn giáp xã Kỳ Văn điểm gần nhất với khu dân cư thôn Bắc Tiến gần 6km vì vậy việc chia tách 1 số hộ dân thôn Bắc Tiến sang nhập với Phúc Thành để đạt quy mô là không khả thi đồng thời không đồng nhất trong văn hóa, truyền thống sinh hoạt.</t>
  </si>
  <si>
    <t>Thôn Nam Xuân có số hộ dân 300 hộ gần tiệm cận với quy mô theo quy định (quy mô theo quy định là 350 hộ), thôn có diện tích tự nhiên 2.146,9 ha, địa hình chủ yếu là đồi núi, dân cư sinh sống phân tán, không tập trung, khoảng cách địa lý cách xa với các thôn liền kề (khoảng 5 - 6 km) khó khăn cho nhân dân đi lại sinh hoạt đồng thời các thôn liền kề với Nam Xuân đã có phương án sáp nhập đảm bảo quy mô theo quy định.</t>
  </si>
  <si>
    <t>Thôn có địa hình chủ yếu là đồi núi, địa bàn rộng dân cư phân bố rải rác, khoảng cách đến các thôn liền kề trên 15km</t>
  </si>
  <si>
    <t>Thôn Tiến Thọ có số hộ dân 309 hộ gần tiệm cận với quy mô theo quy định (quy mô theo quy định là 350 hộ). Thôn Tiến Thọ có ranh giới ổn định, cộng đồng dân cư sinh sống gắn bó từ lâu đời, Tiến Thọ bị ngăn cách với các thôn còn lại bởi tuyến đường bộ Cao tốc. Nếu sáp nhập với thôn liền kề thì quy mô và dân số quá lớn còn nếu cắt 1 số hộ ở thôn liền kề để cho đảm bảo quy mô thì sẽ tạo manh mún dân cư mặt khác cũng không đạt được mục đích giám số lượng thôn. Vì vậy, việc giữ nguyên thôn Tiến Thọ là phù hợp với điều kiện thực tế và thuận lợi cho công tác quản lý nhà nước.</t>
  </si>
  <si>
    <t>Là thôn có địa bàn rộng, phía Tây Nam giáp sông, phía Đông Bắc giáp núi, có vị trí nằm biệt lập với các thôn khác, thôn có có giáo họ Bồng Sơn (nhiều hộ là giáo dân), có phong tục tập quán cộng đông gắn kết lâu đời.</t>
  </si>
  <si>
    <t>Thôn có địa hình chủ yếu là đồi núi có đường biên giới việt lào, bị ngăn cách bởi sông Rào Nổ, giao thông đi lại khó khăn và thường bị chia cắt về mùa mưa lũ, diện tích thôn sau sáp nhập trên 300 ha. Đây là vùng dân kinh tế mới có phong tục, tập quán riêng biệt, trên địa bàn thôn có 1 giáo họ công giáo (Giáo họ Thượng Thụ) sinh hoạt.</t>
  </si>
  <si>
    <t>Thôn 12, 13 Hòa Hải trước khi sáp nhập thuộc xã Hòa Hải cũ, có địa hình nằm biệt lập ngăn cách bởi sông Rào Hào và núi Động Đai; địa bàn đồi núi thường xuyên bị chia cắt về mùa mưa lũ; khoàng cách với thôn gần nhất trên 5km.</t>
  </si>
  <si>
    <t>TDP Kỳ Nam 4 có 429 hộ dân gần tiệm cận với quy mô theo quy định (quy mô theo quy định là 450 hộ). TDP Kỳ Nam 4 có dân cư phân bố rải rác, nằm cách biệt với các TDP liền kề.</t>
  </si>
  <si>
    <t xml:space="preserve">TDP Minh Đức có 417 hộ dân gần tiệm cận với quy mô theo quy định (quy mô theo quy định là 450 hộ). TDP Đức Minh có dân cư phân bố rải rác, nằm cách biệt với các TDP liền kề. </t>
  </si>
  <si>
    <t>TDP có vị trí nằm biệt lập, vị trí cách xa các TDP khác; thuộc khu vực quy hoạch giải phóng mặt bằng, di dân, tái định cư phục vụ dự án. Việc không sắp xếp nhằm ổn định tình hình tạo thuận lợi cho công tác GPMB trong thời gian tới</t>
  </si>
  <si>
    <t>TDP Đông Trinh có diện tích rộng (1.715,4 ha), dân cư phân tán, vị trí cách xa các TDP khác (vùng dân cư xa nhất gần 6km) không phù hợp sắp xếp cùng TDP khác; đồng thời thuộc vùng quy hoạch thực hiện các khu công nghiệp, thương mại và sẽ di dời GPMB một số hộ dân để thực hiện dự án trong thời gian tới.</t>
  </si>
  <si>
    <t>Thôn 6, 7, 8, 9 sau khi sáp nhập thành 2 thôn Khe Mây và Hồng Hà chưa đạt quy mô theo quy định, nhưng việc không thể tiếp tục sáp nhập 04 thôn thành 01 thôn duy nhất xuất phát từ những lý do sau: Trước hết, về mặt địa lý, toàn bộ khu vực này nằm hoàn toàn về phía hữu ngạn sông Ngàn Sâu, tạo thành một vùng dân cư biệt lập với địa hình đồi núi phức tạp; nếu sáp nhập 4 thôn thành 1 thì dân số sẽ đông, diện tích tự nhiên lớn gây khó khăn cho việc quản lý và sinh hoạt của người dân. Vì vậy, phương án sắp xếp 04 thôn cũ thành 02 thôn mới (Khe Mây và Hồng Hà) là giải pháp khoa học, nhân văn và phù hợp với thực tiễn; vừa giúp tinh gọn 50% bộ máy hành chính tại chỗ, vừa bảo đảm sự hài hòa tối đa giữa quy định pháp lý với hiệu quả quản lý nhà nước và an toàn cho cộng đồng dân cư.</t>
  </si>
  <si>
    <t xml:space="preserve"> Xã, phường</t>
  </si>
  <si>
    <t>Hiện trạng thôn, tổ dân phố</t>
  </si>
  <si>
    <t>Phương án sắp xếp thôn, tổ dân phố</t>
  </si>
  <si>
    <t>Đạt quy mô</t>
  </si>
  <si>
    <t xml:space="preserve"> Đặc thù</t>
  </si>
  <si>
    <t xml:space="preserve"> Đạt quy mô</t>
  </si>
  <si>
    <t xml:space="preserve"> Không đạt quy mô</t>
  </si>
  <si>
    <t>Sơn Kim 2 là xã miền núi theo Quyết định số 60/QĐ-BDTTG ngày 29 tháng 01 năm 2026 của Bộ trưởng Bộ Dân tộc và Tôn giáo.</t>
  </si>
  <si>
    <t>Sơn Kim 1 là xã miền núi theo Quyết định số 60/QĐ-BDTTG ngày 29 tháng 01 năm 2026 của Bộ trưởng Bộ Dân tộc và Tôn giáo.</t>
  </si>
  <si>
    <t>Sơn Tây là xã miền núi theo Quyết định số 60/QĐ-BDTTG ngày 29 tháng 01 năm 2026 của Bộ trưởng Bộ Dân tộc và Tôn giáo.</t>
  </si>
  <si>
    <t>Vũ Quang là xã miền núi theo Quyết định số 60/QĐ-BDTTG ngày 29 tháng 01 năm 2026 của Bộ trưởng Bộ Dân tộc và Tôn giáo. Thực hiện chủ trương về sắp xếp thôn, xã đã tiến hành rà soát sắp xếp giảm tối đa số đơn vị thôn, có 5 thôn sau khi sắp xếp có tổng số hộ chưa đảm bảo quy mô theo quy định tuy nhiên các thôn này sau sắp xếp có địa bàn đồi núi rất rộng, dân cư phân bố rải rác.</t>
  </si>
  <si>
    <t>Sơn Hồng là xã miền núi theo Quyết định số 60/QĐ-BDTTG ngày 29 tháng 01 năm 2026 của Bộ trưởng Bộ Dân tộc và Tôn giáo</t>
  </si>
  <si>
    <t>Thôn Trưng</t>
  </si>
  <si>
    <t>Thôn Hà Trai</t>
  </si>
  <si>
    <t>Thôn Vũng Tròn</t>
  </si>
  <si>
    <t>Nhập thôn Trưng và thôn Khe 5</t>
  </si>
  <si>
    <t>Nhập thôn Kim Cương 2 và 1 phần thôn Khe Dầu</t>
  </si>
  <si>
    <t>Nhập thôn Kim Cương 1 và 1 phần thôn Khe Dầu</t>
  </si>
  <si>
    <t>Nhập thôn Thanh Dũng và Tiền Phong</t>
  </si>
  <si>
    <t>Thôn Chế Biến</t>
  </si>
  <si>
    <t>Thôn Dũng Tiến có 308 hộ dân gần tiệm cận với quy mô theo quy định (quy mô theo quy định là 350 hộ). Thôn Dũng Tiến được sáp nhập từ hơn 2 thôn cũ có địa bàn rộng, nhiều đồi núi ngăn cách, dân cư sinh sống rải rác không tập trung.</t>
  </si>
  <si>
    <t>Thôn Thịnh Tiến có 321 hộ dân gần tiệm cận với quy mô theo quy định (quy mô theo quy định là 350 hộ). Thôn Thịnh Tiến được sáp nhập từ hơn 2 thôn cũ có địa bàn rộng, nhiều đồi núi ngăn cách, dân cư sinh sống rải rác không tập trung.</t>
  </si>
  <si>
    <t>Nhập thôn Hùng Sơn, Ao Tròn và 89 hộ thuộc thôn Động Eo cũ</t>
  </si>
  <si>
    <t>Nhập thôn Quý Hải, thôn Đại Long và 44 hộ thôn Tân Tiến</t>
  </si>
  <si>
    <t xml:space="preserve">Thôn Ngọc Hải được sáp nhập từ 3 vùng dân cư, có số hộ dân 321 hộ gần tiệm cận với quy mô theo quy định (quy mô theo quy định là 350 hộ). Đây là vùng dân cư kinh tế mới, có đời sống văn hóa riêng, có sự liên kết cộng đồng gắn bó, ổn định lâu đời (trước đây là 1 trong 3 Hợp tác xã của xã Thạch Ngọc cũ)
Khu vực này có địa bàn tương đối cô lập, địa hình khá phức tạp. Phía Nam và Tây giáp đồi núi; phía Đông bị chia cắt bởi cánh đồng lớn và hệ thống đập tràn ngập lũ vào mùa mưa; phía Bắc ngăn cách với thôn lân cận bởi nhánh sông Vách Nam và hai cánh đồng lớn với khoảng cách khoảng 5km, chưa có đường giao thông kết nối; có vùng đất sản xuất nông nghiệp và nguồn nước tưới tiêu riêng (từ xã Toàn Lưu sang)
</t>
  </si>
  <si>
    <t xml:space="preserve"> DỰ KIẾN CÁC THÔN, TỔ DÂN PHỐ CÓ YẾU TỐ ĐẶC THÙ  </t>
  </si>
  <si>
    <t>Xã, phường</t>
  </si>
  <si>
    <t xml:space="preserve"> Thôn, tổ dân phố</t>
  </si>
  <si>
    <t xml:space="preserve">Quy mô </t>
  </si>
  <si>
    <t>Yếu tố đặc thù</t>
  </si>
  <si>
    <t>Tổ dân phố Minh Đức</t>
  </si>
  <si>
    <t xml:space="preserve">Tổ dân phố Kỳ Nam </t>
  </si>
  <si>
    <t xml:space="preserve">Tổ dân phố Đông Yên 4 </t>
  </si>
  <si>
    <t xml:space="preserve">Thôn Thịnh Tiến </t>
  </si>
  <si>
    <t xml:space="preserve">Thôn Dũng Tiến </t>
  </si>
  <si>
    <t xml:space="preserve">Thôn Hương Đồng </t>
  </si>
  <si>
    <t xml:space="preserve">Thôn Tiến Thọ </t>
  </si>
  <si>
    <t xml:space="preserve">Thôn Tân Quang </t>
  </si>
  <si>
    <t xml:space="preserve">Thôn Tân Hương </t>
  </si>
  <si>
    <t>Thôn Ngọc Hải</t>
  </si>
  <si>
    <t>Thôn Nam Xuân</t>
  </si>
  <si>
    <t>Thôn Phúc Thành</t>
  </si>
  <si>
    <t>Thôn Hồng Lam</t>
  </si>
  <si>
    <t>Thôn Bản Rào Tre</t>
  </si>
  <si>
    <t xml:space="preserve">Thôn Bản Giàng II </t>
  </si>
  <si>
    <t xml:space="preserve">Thôn Kim Thịnh </t>
  </si>
  <si>
    <t xml:space="preserve">Thôn Phố Tây </t>
  </si>
  <si>
    <t>Thôn Hương Quang</t>
  </si>
  <si>
    <t>Thôn Hương Minh</t>
  </si>
  <si>
    <t>Thôn Sơn Thọ</t>
  </si>
  <si>
    <t>Thôn Bình Quang</t>
  </si>
  <si>
    <t>Tỷ lệ phần trăm giảm số thôn, tổ dân phố</t>
  </si>
  <si>
    <t>Tỷ lệ phần trăm thôn, tổ dân phố đạt quy mô</t>
  </si>
  <si>
    <t>Đánh giá phương án sau sắp xếp</t>
  </si>
  <si>
    <t>Thôn Hương Điền</t>
  </si>
  <si>
    <t>Hương Xuân</t>
  </si>
  <si>
    <t xml:space="preserve"> Hoành Sơn </t>
  </si>
  <si>
    <r>
      <rPr>
        <sz val="12"/>
        <color theme="1"/>
        <rFont val="Times New Roman"/>
        <family val="1"/>
        <scheme val="minor"/>
      </rPr>
      <t xml:space="preserve"> Sông Trí</t>
    </r>
    <r>
      <rPr>
        <sz val="12"/>
        <color rgb="FF000000"/>
        <rFont val="Times New Roman"/>
        <family val="1"/>
        <scheme val="minor"/>
      </rPr>
      <t xml:space="preserve"> </t>
    </r>
  </si>
  <si>
    <t>Hương Bình</t>
  </si>
  <si>
    <t>Hương Đô</t>
  </si>
  <si>
    <t>Phúc Trạch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</si>
</sst>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4"/>
      <color theme="1"/>
      <name val="Times New Roman"/>
      <scheme val="minor"/>
    </font>
    <font>
      <b/>
      <sz val="13"/>
      <name val="Times New Roman"/>
      <family val="1"/>
      <scheme val="minor"/>
    </font>
    <font>
      <b/>
      <sz val="12"/>
      <name val="Times New Roman"/>
      <family val="1"/>
      <scheme val="minor"/>
    </font>
    <font>
      <sz val="13"/>
      <name val="Times New Roman"/>
      <family val="1"/>
      <scheme val="minor"/>
    </font>
    <font>
      <b/>
      <sz val="10"/>
      <name val="Times New Roman"/>
      <family val="1"/>
      <scheme val="minor"/>
    </font>
    <font>
      <b/>
      <sz val="12"/>
      <color theme="1"/>
      <name val="Times New Roman"/>
      <family val="1"/>
      <scheme val="minor"/>
    </font>
    <font>
      <sz val="12"/>
      <color theme="1"/>
      <name val="Times New Roman"/>
      <family val="1"/>
      <scheme val="minor"/>
    </font>
    <font>
      <sz val="12"/>
      <color rgb="FF000000"/>
      <name val="Times New Roman"/>
      <family val="1"/>
      <scheme val="minor"/>
    </font>
    <font>
      <sz val="12"/>
      <name val="Times New Roman"/>
      <family val="1"/>
      <scheme val="minor"/>
    </font>
    <font>
      <sz val="13"/>
      <color rgb="FFFF0000"/>
      <name val="Times New Roman"/>
      <family val="1"/>
      <scheme val="minor"/>
    </font>
    <font>
      <sz val="14"/>
      <color theme="1"/>
      <name val="Times New Roman"/>
      <family val="1"/>
      <scheme val="minor"/>
    </font>
    <font>
      <sz val="13"/>
      <color theme="1"/>
      <name val="Times New Roman"/>
      <family val="1"/>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10" fillId="0" borderId="0" applyFont="0" applyFill="0" applyBorder="0" applyAlignment="0" applyProtection="0"/>
    <xf numFmtId="0" fontId="10" fillId="0" borderId="0"/>
  </cellStyleXfs>
  <cellXfs count="106">
    <xf numFmtId="0" fontId="0" fillId="0" borderId="0" xfId="0"/>
    <xf numFmtId="0" fontId="3" fillId="0" borderId="0" xfId="0" applyFont="1" applyAlignment="1">
      <alignment horizontal="center"/>
    </xf>
    <xf numFmtId="0" fontId="3" fillId="0" borderId="0" xfId="0" applyFont="1"/>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horizontal="center"/>
    </xf>
    <xf numFmtId="0" fontId="3" fillId="0" borderId="3" xfId="0" applyFont="1" applyBorder="1"/>
    <xf numFmtId="0" fontId="1" fillId="0" borderId="3" xfId="0" applyFont="1" applyBorder="1" applyAlignment="1">
      <alignment horizontal="center"/>
    </xf>
    <xf numFmtId="0" fontId="1" fillId="0" borderId="0" xfId="0" applyFont="1" applyAlignment="1">
      <alignment vertical="center" wrapText="1"/>
    </xf>
    <xf numFmtId="0" fontId="1" fillId="0" borderId="0" xfId="0" applyFont="1"/>
    <xf numFmtId="0" fontId="2" fillId="0" borderId="3" xfId="0" applyFont="1" applyBorder="1" applyAlignment="1">
      <alignment horizontal="center" vertical="center" wrapText="1"/>
    </xf>
    <xf numFmtId="0" fontId="1" fillId="0" borderId="0" xfId="0" applyFont="1" applyAlignment="1">
      <alignment horizontal="center"/>
    </xf>
    <xf numFmtId="3" fontId="1" fillId="0" borderId="3" xfId="0" applyNumberFormat="1" applyFont="1" applyBorder="1" applyAlignment="1">
      <alignment horizontal="center"/>
    </xf>
    <xf numFmtId="0" fontId="3" fillId="0" borderId="5" xfId="0" applyFont="1" applyBorder="1" applyAlignment="1">
      <alignment horizontal="center" vertical="center" wrapText="1"/>
    </xf>
    <xf numFmtId="3" fontId="3" fillId="0" borderId="0" xfId="0" applyNumberFormat="1" applyFont="1"/>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1" fillId="0" borderId="3" xfId="0" applyFont="1" applyBorder="1" applyAlignment="1">
      <alignment horizontal="left"/>
    </xf>
    <xf numFmtId="0" fontId="3"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xf>
    <xf numFmtId="10" fontId="3" fillId="0" borderId="3" xfId="1" applyNumberFormat="1" applyFont="1" applyBorder="1"/>
    <xf numFmtId="0" fontId="9" fillId="0" borderId="3" xfId="0" applyFont="1" applyBorder="1" applyAlignment="1">
      <alignment horizontal="center" vertical="center"/>
    </xf>
    <xf numFmtId="0" fontId="9" fillId="0" borderId="0" xfId="0" applyFont="1" applyAlignment="1">
      <alignment horizontal="left" vertical="center" wrapText="1"/>
    </xf>
    <xf numFmtId="0" fontId="9" fillId="0" borderId="5" xfId="0" applyFont="1" applyBorder="1" applyAlignment="1">
      <alignment horizontal="center" vertical="center"/>
    </xf>
    <xf numFmtId="10" fontId="9" fillId="0" borderId="3" xfId="1" applyNumberFormat="1" applyFont="1" applyBorder="1"/>
    <xf numFmtId="0" fontId="9" fillId="0" borderId="0" xfId="0" applyFont="1"/>
    <xf numFmtId="0" fontId="9" fillId="0" borderId="3" xfId="0" applyFont="1" applyBorder="1" applyAlignment="1">
      <alignment horizontal="left" vertical="center" wrapText="1"/>
    </xf>
    <xf numFmtId="0" fontId="9" fillId="0" borderId="5" xfId="0" applyFont="1" applyBorder="1" applyAlignment="1">
      <alignment horizontal="center" vertical="center" wrapText="1"/>
    </xf>
    <xf numFmtId="10" fontId="3" fillId="0" borderId="3" xfId="1" applyNumberFormat="1" applyFont="1" applyFill="1" applyBorder="1"/>
    <xf numFmtId="0" fontId="3" fillId="0" borderId="3" xfId="0" applyFont="1" applyBorder="1" applyAlignment="1">
      <alignment horizontal="left" vertical="center"/>
    </xf>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wrapText="1"/>
    </xf>
    <xf numFmtId="10" fontId="11" fillId="0" borderId="3" xfId="1" applyNumberFormat="1" applyFont="1" applyFill="1" applyBorder="1"/>
    <xf numFmtId="0" fontId="11" fillId="0" borderId="0" xfId="0" applyFont="1"/>
    <xf numFmtId="0" fontId="6" fillId="0" borderId="0" xfId="2" applyFont="1"/>
    <xf numFmtId="0" fontId="6" fillId="0" borderId="3" xfId="2" applyFont="1" applyBorder="1" applyAlignment="1">
      <alignment horizontal="left" vertical="center" wrapText="1"/>
    </xf>
    <xf numFmtId="0" fontId="6" fillId="0" borderId="3" xfId="2" applyFont="1" applyBorder="1" applyAlignment="1">
      <alignment horizontal="center" vertical="center" wrapText="1"/>
    </xf>
    <xf numFmtId="0" fontId="6" fillId="0" borderId="0" xfId="2" applyFont="1" applyAlignment="1">
      <alignment horizontal="left"/>
    </xf>
    <xf numFmtId="0" fontId="7" fillId="0" borderId="3" xfId="2" applyFont="1" applyBorder="1" applyAlignment="1">
      <alignment horizontal="left" vertical="center" wrapText="1"/>
    </xf>
    <xf numFmtId="0" fontId="5" fillId="0" borderId="3" xfId="2" applyFont="1" applyBorder="1" applyAlignment="1">
      <alignment horizontal="center" vertical="center" wrapText="1"/>
    </xf>
    <xf numFmtId="0" fontId="6" fillId="2" borderId="3" xfId="2" applyFont="1" applyFill="1" applyBorder="1" applyAlignment="1">
      <alignment horizontal="center" vertical="center" wrapText="1"/>
    </xf>
    <xf numFmtId="0" fontId="6" fillId="2" borderId="0" xfId="2" applyFont="1" applyFill="1"/>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2" borderId="0" xfId="2" applyFont="1" applyFill="1" applyAlignment="1">
      <alignment horizontal="center" vertical="center" wrapText="1"/>
    </xf>
    <xf numFmtId="0" fontId="8" fillId="2" borderId="3" xfId="2" applyFont="1" applyFill="1" applyBorder="1" applyAlignment="1">
      <alignment horizontal="center" vertical="center" wrapText="1"/>
    </xf>
    <xf numFmtId="0" fontId="8" fillId="2" borderId="4" xfId="2" applyFont="1" applyFill="1" applyBorder="1" applyAlignment="1">
      <alignment vertical="center" wrapText="1"/>
    </xf>
    <xf numFmtId="0" fontId="8" fillId="0" borderId="0" xfId="2" applyFont="1"/>
    <xf numFmtId="0" fontId="8" fillId="2" borderId="4" xfId="2"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center" wrapText="1"/>
    </xf>
    <xf numFmtId="10" fontId="3" fillId="2" borderId="3" xfId="1" applyNumberFormat="1" applyFont="1" applyFill="1" applyBorder="1"/>
    <xf numFmtId="0" fontId="3" fillId="2" borderId="0" xfId="0" applyFont="1" applyFill="1"/>
    <xf numFmtId="0" fontId="3" fillId="2" borderId="5" xfId="0" applyFont="1" applyFill="1" applyBorder="1" applyAlignment="1">
      <alignment horizontal="center" vertical="center" wrapText="1"/>
    </xf>
    <xf numFmtId="0" fontId="5" fillId="0" borderId="3" xfId="2" applyFont="1" applyBorder="1" applyAlignment="1">
      <alignment vertical="center" wrapText="1"/>
    </xf>
    <xf numFmtId="0" fontId="7" fillId="0" borderId="3" xfId="2" applyFont="1" applyBorder="1" applyAlignment="1">
      <alignment vertical="center" wrapText="1"/>
    </xf>
    <xf numFmtId="0" fontId="7" fillId="0" borderId="0" xfId="2" applyFont="1" applyAlignment="1">
      <alignment vertical="center" wrapText="1"/>
    </xf>
    <xf numFmtId="0" fontId="7" fillId="2" borderId="3" xfId="2" applyFont="1" applyFill="1" applyBorder="1" applyAlignment="1">
      <alignment vertical="center" wrapText="1"/>
    </xf>
    <xf numFmtId="0" fontId="7" fillId="2" borderId="10" xfId="0" applyFont="1" applyFill="1" applyBorder="1" applyAlignment="1">
      <alignment vertical="center" wrapText="1"/>
    </xf>
    <xf numFmtId="0" fontId="6" fillId="2" borderId="3" xfId="2" applyFont="1" applyFill="1" applyBorder="1" applyAlignment="1">
      <alignment vertical="center" wrapText="1"/>
    </xf>
    <xf numFmtId="0" fontId="6" fillId="0" borderId="3" xfId="2" applyFont="1" applyBorder="1" applyAlignment="1">
      <alignment vertical="center" wrapText="1"/>
    </xf>
    <xf numFmtId="0" fontId="6" fillId="0" borderId="3" xfId="0" applyFont="1" applyFill="1" applyBorder="1" applyAlignment="1">
      <alignment vertical="center" wrapText="1"/>
    </xf>
    <xf numFmtId="0" fontId="8" fillId="2" borderId="0" xfId="2" applyFont="1" applyFill="1" applyAlignment="1">
      <alignment vertical="center" wrapText="1"/>
    </xf>
    <xf numFmtId="0" fontId="6" fillId="0" borderId="0" xfId="2" applyFont="1" applyAlignment="1"/>
    <xf numFmtId="0" fontId="8" fillId="2" borderId="4" xfId="2" applyFont="1" applyFill="1" applyBorder="1" applyAlignment="1">
      <alignment horizontal="left" vertical="center" wrapText="1"/>
    </xf>
    <xf numFmtId="0" fontId="6" fillId="0" borderId="0" xfId="2" applyFont="1" applyAlignment="1">
      <alignment horizontal="left" wrapText="1"/>
    </xf>
    <xf numFmtId="0" fontId="5" fillId="0" borderId="6" xfId="2" applyFont="1" applyBorder="1" applyAlignment="1">
      <alignment horizontal="center" vertical="center" wrapText="1"/>
    </xf>
    <xf numFmtId="0" fontId="6" fillId="0" borderId="6" xfId="2"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2" applyFont="1" applyBorder="1" applyAlignment="1">
      <alignment horizontal="center"/>
    </xf>
    <xf numFmtId="0" fontId="5" fillId="0" borderId="8" xfId="2" applyFont="1" applyBorder="1" applyAlignment="1">
      <alignment horizontal="center" vertical="center" wrapText="1"/>
    </xf>
    <xf numFmtId="0" fontId="6" fillId="0" borderId="0" xfId="2" applyFont="1" applyBorder="1" applyAlignment="1">
      <alignment horizontal="center"/>
    </xf>
    <xf numFmtId="0" fontId="1"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5" fillId="0" borderId="0" xfId="2" applyFont="1" applyAlignment="1">
      <alignment horizontal="center"/>
    </xf>
    <xf numFmtId="0" fontId="5" fillId="0" borderId="0" xfId="2" applyFont="1" applyAlignment="1">
      <alignment horizontal="center" wrapText="1"/>
    </xf>
    <xf numFmtId="0" fontId="6" fillId="0" borderId="4" xfId="2" applyFont="1" applyBorder="1" applyAlignment="1">
      <alignment horizontal="left" vertical="center" wrapText="1"/>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0" fontId="5" fillId="0" borderId="5" xfId="2" applyFont="1" applyBorder="1" applyAlignment="1">
      <alignment horizontal="left" vertical="center" wrapText="1"/>
    </xf>
    <xf numFmtId="0" fontId="5" fillId="0" borderId="7" xfId="2" applyFont="1" applyBorder="1" applyAlignment="1">
      <alignment horizontal="left" vertical="center" wrapText="1"/>
    </xf>
    <xf numFmtId="0" fontId="5" fillId="0" borderId="6" xfId="2" applyFont="1" applyBorder="1" applyAlignment="1">
      <alignment horizontal="left" vertical="center"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4" xfId="2" applyFont="1" applyBorder="1" applyAlignment="1">
      <alignment horizontal="left" vertical="center" wrapText="1"/>
    </xf>
    <xf numFmtId="0" fontId="7" fillId="0" borderId="8" xfId="2" applyFont="1" applyBorder="1" applyAlignment="1">
      <alignment horizontal="left" vertical="center" wrapText="1"/>
    </xf>
    <xf numFmtId="0" fontId="6" fillId="0" borderId="12" xfId="2" applyFont="1" applyBorder="1" applyAlignment="1">
      <alignment horizontal="center" vertical="center" wrapText="1"/>
    </xf>
    <xf numFmtId="0" fontId="6" fillId="2" borderId="4" xfId="2" applyFont="1" applyFill="1" applyBorder="1" applyAlignment="1">
      <alignment horizontal="left" vertical="center" wrapText="1"/>
    </xf>
    <xf numFmtId="0" fontId="6" fillId="2" borderId="9" xfId="2" applyFont="1" applyFill="1" applyBorder="1" applyAlignment="1">
      <alignment horizontal="left" vertical="center" wrapText="1"/>
    </xf>
    <xf numFmtId="0" fontId="6" fillId="2" borderId="8" xfId="2" applyFont="1" applyFill="1" applyBorder="1" applyAlignment="1">
      <alignment horizontal="left" vertical="center" wrapText="1"/>
    </xf>
    <xf numFmtId="0" fontId="8" fillId="2" borderId="11"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0" borderId="4" xfId="2" applyFont="1" applyBorder="1" applyAlignment="1">
      <alignment horizontal="left" vertical="center" wrapText="1"/>
    </xf>
    <xf numFmtId="0" fontId="8" fillId="0" borderId="8" xfId="2" applyFont="1" applyBorder="1" applyAlignment="1">
      <alignment horizontal="left" vertic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zoomScale="85" zoomScaleNormal="85" workbookViewId="0">
      <pane xSplit="2" ySplit="5" topLeftCell="E70" activePane="bottomRight" state="frozen"/>
      <selection pane="topRight" activeCell="C1" sqref="C1"/>
      <selection pane="bottomLeft" activeCell="A6" sqref="A6"/>
      <selection pane="bottomRight" activeCell="G80" sqref="G80:H80"/>
    </sheetView>
  </sheetViews>
  <sheetFormatPr defaultColWidth="8.77734375" defaultRowHeight="16.5" x14ac:dyDescent="0.25"/>
  <cols>
    <col min="1" max="1" width="5.33203125" style="2" customWidth="1"/>
    <col min="2" max="2" width="22.33203125" style="20" customWidth="1"/>
    <col min="3" max="3" width="7.6640625" style="2" customWidth="1"/>
    <col min="4" max="4" width="8.77734375" style="1" customWidth="1"/>
    <col min="5" max="7" width="9.5546875" style="1" customWidth="1"/>
    <col min="8" max="8" width="10.6640625" style="1" customWidth="1"/>
    <col min="9" max="9" width="13.6640625" style="2" customWidth="1"/>
    <col min="10" max="10" width="14.21875" style="2" customWidth="1"/>
    <col min="11" max="16384" width="8.77734375" style="2"/>
  </cols>
  <sheetData>
    <row r="1" spans="1:10" x14ac:dyDescent="0.25">
      <c r="A1" s="77" t="s">
        <v>73</v>
      </c>
      <c r="B1" s="77"/>
      <c r="C1" s="77"/>
      <c r="D1" s="77"/>
      <c r="E1" s="77"/>
      <c r="F1" s="77"/>
      <c r="G1" s="77"/>
      <c r="H1" s="77"/>
      <c r="I1" s="77"/>
    </row>
    <row r="2" spans="1:10" x14ac:dyDescent="0.25">
      <c r="A2" s="77" t="s">
        <v>128</v>
      </c>
      <c r="B2" s="77"/>
      <c r="C2" s="77"/>
      <c r="D2" s="77"/>
      <c r="E2" s="77"/>
      <c r="F2" s="77"/>
      <c r="G2" s="77"/>
      <c r="H2" s="77"/>
      <c r="I2" s="77"/>
    </row>
    <row r="4" spans="1:10" ht="33.6" customHeight="1" x14ac:dyDescent="0.25">
      <c r="A4" s="78" t="s">
        <v>70</v>
      </c>
      <c r="B4" s="79" t="s">
        <v>159</v>
      </c>
      <c r="C4" s="78" t="s">
        <v>160</v>
      </c>
      <c r="D4" s="78"/>
      <c r="E4" s="78"/>
      <c r="F4" s="78" t="s">
        <v>161</v>
      </c>
      <c r="G4" s="78"/>
      <c r="H4" s="78"/>
      <c r="I4" s="78" t="s">
        <v>212</v>
      </c>
      <c r="J4" s="78"/>
    </row>
    <row r="5" spans="1:10" ht="69.599999999999994" customHeight="1" x14ac:dyDescent="0.25">
      <c r="A5" s="78"/>
      <c r="B5" s="79"/>
      <c r="C5" s="11" t="s">
        <v>69</v>
      </c>
      <c r="D5" s="11" t="s">
        <v>164</v>
      </c>
      <c r="E5" s="11" t="s">
        <v>165</v>
      </c>
      <c r="F5" s="11" t="s">
        <v>69</v>
      </c>
      <c r="G5" s="11" t="s">
        <v>162</v>
      </c>
      <c r="H5" s="11" t="s">
        <v>163</v>
      </c>
      <c r="I5" s="11" t="s">
        <v>211</v>
      </c>
      <c r="J5" s="11" t="s">
        <v>210</v>
      </c>
    </row>
    <row r="6" spans="1:10" ht="21" customHeight="1" x14ac:dyDescent="0.25">
      <c r="A6" s="3">
        <v>1</v>
      </c>
      <c r="B6" s="16" t="s">
        <v>4</v>
      </c>
      <c r="C6" s="3">
        <v>14</v>
      </c>
      <c r="D6" s="5">
        <v>7</v>
      </c>
      <c r="E6" s="5">
        <f t="shared" ref="E6:E71" si="0">C6-D6</f>
        <v>7</v>
      </c>
      <c r="F6" s="5">
        <v>9</v>
      </c>
      <c r="G6" s="5">
        <f>F6-H6</f>
        <v>9</v>
      </c>
      <c r="H6" s="5">
        <v>0</v>
      </c>
      <c r="I6" s="23">
        <f>G6/F6</f>
        <v>1</v>
      </c>
      <c r="J6" s="23">
        <f>1-(F6/C6)</f>
        <v>0.3571428571428571</v>
      </c>
    </row>
    <row r="7" spans="1:10" ht="21" customHeight="1" x14ac:dyDescent="0.25">
      <c r="A7" s="3">
        <v>2</v>
      </c>
      <c r="B7" s="16" t="s">
        <v>5</v>
      </c>
      <c r="C7" s="3">
        <v>18</v>
      </c>
      <c r="D7" s="5">
        <v>1</v>
      </c>
      <c r="E7" s="5">
        <f t="shared" si="0"/>
        <v>17</v>
      </c>
      <c r="F7" s="5">
        <v>8</v>
      </c>
      <c r="G7" s="5">
        <f t="shared" ref="G7:G72" si="1">F7-H7</f>
        <v>8</v>
      </c>
      <c r="H7" s="5">
        <v>0</v>
      </c>
      <c r="I7" s="23">
        <f t="shared" ref="I7:I71" si="2">G7/F7</f>
        <v>1</v>
      </c>
      <c r="J7" s="23">
        <f t="shared" ref="J7:J72" si="3">1-(F7/C7)</f>
        <v>0.55555555555555558</v>
      </c>
    </row>
    <row r="8" spans="1:10" ht="21" customHeight="1" x14ac:dyDescent="0.25">
      <c r="A8" s="3">
        <v>3</v>
      </c>
      <c r="B8" s="16" t="s">
        <v>6</v>
      </c>
      <c r="C8" s="3">
        <v>20</v>
      </c>
      <c r="D8" s="5">
        <v>1</v>
      </c>
      <c r="E8" s="5">
        <f t="shared" si="0"/>
        <v>19</v>
      </c>
      <c r="F8" s="5">
        <v>10</v>
      </c>
      <c r="G8" s="5">
        <f t="shared" si="1"/>
        <v>9</v>
      </c>
      <c r="H8" s="5">
        <v>1</v>
      </c>
      <c r="I8" s="23">
        <f t="shared" si="2"/>
        <v>0.9</v>
      </c>
      <c r="J8" s="23">
        <f t="shared" si="3"/>
        <v>0.5</v>
      </c>
    </row>
    <row r="9" spans="1:10" ht="21" customHeight="1" x14ac:dyDescent="0.25">
      <c r="A9" s="3">
        <v>4</v>
      </c>
      <c r="B9" s="16" t="s">
        <v>7</v>
      </c>
      <c r="C9" s="3">
        <v>23</v>
      </c>
      <c r="D9" s="5">
        <v>7</v>
      </c>
      <c r="E9" s="5">
        <f t="shared" si="0"/>
        <v>16</v>
      </c>
      <c r="F9" s="5">
        <v>15</v>
      </c>
      <c r="G9" s="5">
        <f t="shared" si="1"/>
        <v>15</v>
      </c>
      <c r="H9" s="5">
        <v>0</v>
      </c>
      <c r="I9" s="23">
        <f t="shared" si="2"/>
        <v>1</v>
      </c>
      <c r="J9" s="31">
        <f t="shared" si="3"/>
        <v>0.34782608695652173</v>
      </c>
    </row>
    <row r="10" spans="1:10" ht="21" customHeight="1" x14ac:dyDescent="0.25">
      <c r="A10" s="3">
        <v>5</v>
      </c>
      <c r="B10" s="16" t="s">
        <v>8</v>
      </c>
      <c r="C10" s="3">
        <v>20</v>
      </c>
      <c r="D10" s="5">
        <v>1</v>
      </c>
      <c r="E10" s="5">
        <f t="shared" si="0"/>
        <v>19</v>
      </c>
      <c r="F10" s="5">
        <v>12</v>
      </c>
      <c r="G10" s="5">
        <f t="shared" si="1"/>
        <v>11</v>
      </c>
      <c r="H10" s="5">
        <v>1</v>
      </c>
      <c r="I10" s="23">
        <f t="shared" si="2"/>
        <v>0.91666666666666663</v>
      </c>
      <c r="J10" s="31">
        <f t="shared" si="3"/>
        <v>0.4</v>
      </c>
    </row>
    <row r="11" spans="1:10" ht="21" customHeight="1" x14ac:dyDescent="0.25">
      <c r="A11" s="3">
        <v>6</v>
      </c>
      <c r="B11" s="16" t="s">
        <v>9</v>
      </c>
      <c r="C11" s="3">
        <v>30</v>
      </c>
      <c r="D11" s="5">
        <v>6</v>
      </c>
      <c r="E11" s="5">
        <f t="shared" si="0"/>
        <v>24</v>
      </c>
      <c r="F11" s="5">
        <v>16</v>
      </c>
      <c r="G11" s="5">
        <f t="shared" si="1"/>
        <v>16</v>
      </c>
      <c r="H11" s="5">
        <v>0</v>
      </c>
      <c r="I11" s="23">
        <f t="shared" si="2"/>
        <v>1</v>
      </c>
      <c r="J11" s="31">
        <f t="shared" si="3"/>
        <v>0.46666666666666667</v>
      </c>
    </row>
    <row r="12" spans="1:10" ht="21" customHeight="1" x14ac:dyDescent="0.25">
      <c r="A12" s="3">
        <v>7</v>
      </c>
      <c r="B12" s="16" t="s">
        <v>10</v>
      </c>
      <c r="C12" s="3">
        <v>24</v>
      </c>
      <c r="D12" s="5">
        <v>7</v>
      </c>
      <c r="E12" s="5">
        <f t="shared" si="0"/>
        <v>17</v>
      </c>
      <c r="F12" s="5">
        <v>12</v>
      </c>
      <c r="G12" s="5">
        <f t="shared" si="1"/>
        <v>12</v>
      </c>
      <c r="H12" s="5">
        <v>0</v>
      </c>
      <c r="I12" s="23">
        <f t="shared" si="2"/>
        <v>1</v>
      </c>
      <c r="J12" s="31">
        <f t="shared" si="3"/>
        <v>0.5</v>
      </c>
    </row>
    <row r="13" spans="1:10" ht="21" customHeight="1" x14ac:dyDescent="0.25">
      <c r="A13" s="3">
        <v>8</v>
      </c>
      <c r="B13" s="16" t="s">
        <v>11</v>
      </c>
      <c r="C13" s="3">
        <v>27</v>
      </c>
      <c r="D13" s="5">
        <v>0</v>
      </c>
      <c r="E13" s="5">
        <f t="shared" si="0"/>
        <v>27</v>
      </c>
      <c r="F13" s="5">
        <v>10</v>
      </c>
      <c r="G13" s="5">
        <f t="shared" si="1"/>
        <v>10</v>
      </c>
      <c r="H13" s="5">
        <v>0</v>
      </c>
      <c r="I13" s="23">
        <f t="shared" si="2"/>
        <v>1</v>
      </c>
      <c r="J13" s="31">
        <f t="shared" si="3"/>
        <v>0.62962962962962965</v>
      </c>
    </row>
    <row r="14" spans="1:10" ht="21" customHeight="1" x14ac:dyDescent="0.25">
      <c r="A14" s="3">
        <v>9</v>
      </c>
      <c r="B14" s="16" t="s">
        <v>12</v>
      </c>
      <c r="C14" s="3">
        <v>17</v>
      </c>
      <c r="D14" s="5">
        <v>6</v>
      </c>
      <c r="E14" s="5">
        <f t="shared" si="0"/>
        <v>11</v>
      </c>
      <c r="F14" s="5">
        <v>9</v>
      </c>
      <c r="G14" s="5">
        <f t="shared" si="1"/>
        <v>9</v>
      </c>
      <c r="H14" s="5">
        <v>0</v>
      </c>
      <c r="I14" s="23">
        <f t="shared" si="2"/>
        <v>1</v>
      </c>
      <c r="J14" s="31">
        <f t="shared" si="3"/>
        <v>0.47058823529411764</v>
      </c>
    </row>
    <row r="15" spans="1:10" ht="21" customHeight="1" x14ac:dyDescent="0.25">
      <c r="A15" s="3">
        <v>10</v>
      </c>
      <c r="B15" s="16" t="s">
        <v>13</v>
      </c>
      <c r="C15" s="3">
        <v>23</v>
      </c>
      <c r="D15" s="5">
        <v>2</v>
      </c>
      <c r="E15" s="5">
        <f t="shared" si="0"/>
        <v>21</v>
      </c>
      <c r="F15" s="5">
        <v>11</v>
      </c>
      <c r="G15" s="5">
        <f t="shared" si="1"/>
        <v>11</v>
      </c>
      <c r="H15" s="5">
        <v>0</v>
      </c>
      <c r="I15" s="23">
        <f t="shared" si="2"/>
        <v>1</v>
      </c>
      <c r="J15" s="31">
        <f t="shared" si="3"/>
        <v>0.52173913043478259</v>
      </c>
    </row>
    <row r="16" spans="1:10" ht="21" customHeight="1" x14ac:dyDescent="0.25">
      <c r="A16" s="3">
        <v>11</v>
      </c>
      <c r="B16" s="16" t="s">
        <v>14</v>
      </c>
      <c r="C16" s="3">
        <v>33</v>
      </c>
      <c r="D16" s="5">
        <v>5</v>
      </c>
      <c r="E16" s="5">
        <f t="shared" si="0"/>
        <v>28</v>
      </c>
      <c r="F16" s="5">
        <v>14</v>
      </c>
      <c r="G16" s="5">
        <f t="shared" si="1"/>
        <v>14</v>
      </c>
      <c r="H16" s="5">
        <v>0</v>
      </c>
      <c r="I16" s="23">
        <f t="shared" si="2"/>
        <v>1</v>
      </c>
      <c r="J16" s="31">
        <f t="shared" si="3"/>
        <v>0.57575757575757569</v>
      </c>
    </row>
    <row r="17" spans="1:10" ht="21" customHeight="1" x14ac:dyDescent="0.25">
      <c r="A17" s="3">
        <v>12</v>
      </c>
      <c r="B17" s="16" t="s">
        <v>15</v>
      </c>
      <c r="C17" s="3">
        <v>33</v>
      </c>
      <c r="D17" s="5">
        <v>7</v>
      </c>
      <c r="E17" s="5">
        <f t="shared" si="0"/>
        <v>26</v>
      </c>
      <c r="F17" s="5">
        <v>15</v>
      </c>
      <c r="G17" s="5">
        <f t="shared" si="1"/>
        <v>15</v>
      </c>
      <c r="H17" s="5">
        <v>0</v>
      </c>
      <c r="I17" s="23">
        <f t="shared" si="2"/>
        <v>1</v>
      </c>
      <c r="J17" s="31">
        <f t="shared" si="3"/>
        <v>0.54545454545454541</v>
      </c>
    </row>
    <row r="18" spans="1:10" ht="21" customHeight="1" x14ac:dyDescent="0.25">
      <c r="A18" s="3">
        <v>13</v>
      </c>
      <c r="B18" s="16" t="s">
        <v>16</v>
      </c>
      <c r="C18" s="3">
        <v>24</v>
      </c>
      <c r="D18" s="5">
        <v>0</v>
      </c>
      <c r="E18" s="5">
        <f t="shared" si="0"/>
        <v>24</v>
      </c>
      <c r="F18" s="5">
        <v>9</v>
      </c>
      <c r="G18" s="5">
        <f t="shared" si="1"/>
        <v>9</v>
      </c>
      <c r="H18" s="5">
        <v>0</v>
      </c>
      <c r="I18" s="23">
        <f t="shared" si="2"/>
        <v>1</v>
      </c>
      <c r="J18" s="31">
        <f t="shared" si="3"/>
        <v>0.625</v>
      </c>
    </row>
    <row r="19" spans="1:10" ht="21" customHeight="1" x14ac:dyDescent="0.25">
      <c r="A19" s="3">
        <v>14</v>
      </c>
      <c r="B19" s="16" t="s">
        <v>17</v>
      </c>
      <c r="C19" s="3">
        <v>28</v>
      </c>
      <c r="D19" s="5">
        <v>2</v>
      </c>
      <c r="E19" s="5">
        <f t="shared" si="0"/>
        <v>26</v>
      </c>
      <c r="F19" s="5">
        <v>12</v>
      </c>
      <c r="G19" s="5">
        <f t="shared" si="1"/>
        <v>12</v>
      </c>
      <c r="H19" s="5">
        <v>0</v>
      </c>
      <c r="I19" s="23">
        <f t="shared" si="2"/>
        <v>1</v>
      </c>
      <c r="J19" s="31">
        <f t="shared" si="3"/>
        <v>0.5714285714285714</v>
      </c>
    </row>
    <row r="20" spans="1:10" ht="21" customHeight="1" x14ac:dyDescent="0.25">
      <c r="A20" s="3">
        <v>15</v>
      </c>
      <c r="B20" s="16" t="s">
        <v>18</v>
      </c>
      <c r="C20" s="3">
        <v>26</v>
      </c>
      <c r="D20" s="5">
        <v>2</v>
      </c>
      <c r="E20" s="5">
        <f t="shared" si="0"/>
        <v>24</v>
      </c>
      <c r="F20" s="5">
        <v>12</v>
      </c>
      <c r="G20" s="5">
        <f t="shared" si="1"/>
        <v>12</v>
      </c>
      <c r="H20" s="5">
        <v>0</v>
      </c>
      <c r="I20" s="23">
        <f t="shared" si="2"/>
        <v>1</v>
      </c>
      <c r="J20" s="31">
        <f t="shared" si="3"/>
        <v>0.53846153846153844</v>
      </c>
    </row>
    <row r="21" spans="1:10" ht="21" customHeight="1" x14ac:dyDescent="0.25">
      <c r="A21" s="3">
        <v>16</v>
      </c>
      <c r="B21" s="16" t="s">
        <v>19</v>
      </c>
      <c r="C21" s="3">
        <v>18</v>
      </c>
      <c r="D21" s="5">
        <v>2</v>
      </c>
      <c r="E21" s="5">
        <f t="shared" si="0"/>
        <v>16</v>
      </c>
      <c r="F21" s="5">
        <v>9</v>
      </c>
      <c r="G21" s="5">
        <f t="shared" si="1"/>
        <v>9</v>
      </c>
      <c r="H21" s="5">
        <v>0</v>
      </c>
      <c r="I21" s="23">
        <f t="shared" si="2"/>
        <v>1</v>
      </c>
      <c r="J21" s="31">
        <f t="shared" si="3"/>
        <v>0.5</v>
      </c>
    </row>
    <row r="22" spans="1:10" ht="21" customHeight="1" x14ac:dyDescent="0.25">
      <c r="A22" s="3">
        <v>17</v>
      </c>
      <c r="B22" s="16" t="s">
        <v>20</v>
      </c>
      <c r="C22" s="3">
        <v>19</v>
      </c>
      <c r="D22" s="5">
        <v>2</v>
      </c>
      <c r="E22" s="5">
        <f t="shared" si="0"/>
        <v>17</v>
      </c>
      <c r="F22" s="5">
        <v>9</v>
      </c>
      <c r="G22" s="5">
        <f t="shared" si="1"/>
        <v>9</v>
      </c>
      <c r="H22" s="5">
        <v>0</v>
      </c>
      <c r="I22" s="23">
        <f t="shared" si="2"/>
        <v>1</v>
      </c>
      <c r="J22" s="31">
        <f t="shared" si="3"/>
        <v>0.52631578947368429</v>
      </c>
    </row>
    <row r="23" spans="1:10" ht="21" customHeight="1" x14ac:dyDescent="0.25">
      <c r="A23" s="3">
        <v>18</v>
      </c>
      <c r="B23" s="16" t="s">
        <v>21</v>
      </c>
      <c r="C23" s="3">
        <v>20</v>
      </c>
      <c r="D23" s="5">
        <v>2</v>
      </c>
      <c r="E23" s="5">
        <f t="shared" si="0"/>
        <v>18</v>
      </c>
      <c r="F23" s="5">
        <v>11</v>
      </c>
      <c r="G23" s="5">
        <f t="shared" si="1"/>
        <v>11</v>
      </c>
      <c r="H23" s="5">
        <v>0</v>
      </c>
      <c r="I23" s="23">
        <f t="shared" si="2"/>
        <v>1</v>
      </c>
      <c r="J23" s="31">
        <f t="shared" si="3"/>
        <v>0.44999999999999996</v>
      </c>
    </row>
    <row r="24" spans="1:10" ht="21" customHeight="1" x14ac:dyDescent="0.25">
      <c r="A24" s="3">
        <v>19</v>
      </c>
      <c r="B24" s="16" t="s">
        <v>22</v>
      </c>
      <c r="C24" s="3">
        <v>22</v>
      </c>
      <c r="D24" s="5">
        <v>1</v>
      </c>
      <c r="E24" s="5">
        <f t="shared" si="0"/>
        <v>21</v>
      </c>
      <c r="F24" s="5">
        <v>10</v>
      </c>
      <c r="G24" s="5">
        <f t="shared" si="1"/>
        <v>10</v>
      </c>
      <c r="H24" s="5">
        <v>0</v>
      </c>
      <c r="I24" s="23">
        <f t="shared" si="2"/>
        <v>1</v>
      </c>
      <c r="J24" s="31">
        <f t="shared" si="3"/>
        <v>0.54545454545454541</v>
      </c>
    </row>
    <row r="25" spans="1:10" ht="21" customHeight="1" x14ac:dyDescent="0.25">
      <c r="A25" s="3">
        <v>20</v>
      </c>
      <c r="B25" s="16" t="s">
        <v>26</v>
      </c>
      <c r="C25" s="3">
        <v>31</v>
      </c>
      <c r="D25" s="5">
        <v>4</v>
      </c>
      <c r="E25" s="5">
        <f t="shared" si="0"/>
        <v>27</v>
      </c>
      <c r="F25" s="5">
        <v>14</v>
      </c>
      <c r="G25" s="5">
        <f t="shared" si="1"/>
        <v>14</v>
      </c>
      <c r="H25" s="5">
        <v>0</v>
      </c>
      <c r="I25" s="23">
        <f t="shared" si="2"/>
        <v>1</v>
      </c>
      <c r="J25" s="31">
        <f t="shared" si="3"/>
        <v>0.54838709677419351</v>
      </c>
    </row>
    <row r="26" spans="1:10" ht="21" customHeight="1" x14ac:dyDescent="0.25">
      <c r="A26" s="3">
        <v>21</v>
      </c>
      <c r="B26" s="16" t="s">
        <v>27</v>
      </c>
      <c r="C26" s="3">
        <v>23</v>
      </c>
      <c r="D26" s="3">
        <v>1</v>
      </c>
      <c r="E26" s="3">
        <f t="shared" si="0"/>
        <v>22</v>
      </c>
      <c r="F26" s="5">
        <v>11</v>
      </c>
      <c r="G26" s="5">
        <f t="shared" si="1"/>
        <v>11</v>
      </c>
      <c r="H26" s="5">
        <v>0</v>
      </c>
      <c r="I26" s="23">
        <f t="shared" si="2"/>
        <v>1</v>
      </c>
      <c r="J26" s="31">
        <f t="shared" si="3"/>
        <v>0.52173913043478259</v>
      </c>
    </row>
    <row r="27" spans="1:10" ht="21" customHeight="1" x14ac:dyDescent="0.25">
      <c r="A27" s="3">
        <v>22</v>
      </c>
      <c r="B27" s="16" t="s">
        <v>28</v>
      </c>
      <c r="C27" s="3">
        <v>23</v>
      </c>
      <c r="D27" s="5">
        <v>1</v>
      </c>
      <c r="E27" s="5">
        <f t="shared" si="0"/>
        <v>22</v>
      </c>
      <c r="F27" s="5">
        <v>10</v>
      </c>
      <c r="G27" s="5">
        <f t="shared" si="1"/>
        <v>9</v>
      </c>
      <c r="H27" s="5">
        <v>1</v>
      </c>
      <c r="I27" s="23">
        <f t="shared" si="2"/>
        <v>0.9</v>
      </c>
      <c r="J27" s="31">
        <f t="shared" si="3"/>
        <v>0.56521739130434789</v>
      </c>
    </row>
    <row r="28" spans="1:10" ht="21" customHeight="1" x14ac:dyDescent="0.25">
      <c r="A28" s="3">
        <v>23</v>
      </c>
      <c r="B28" s="16" t="s">
        <v>29</v>
      </c>
      <c r="C28" s="3">
        <v>17</v>
      </c>
      <c r="D28" s="5">
        <v>5</v>
      </c>
      <c r="E28" s="5">
        <f t="shared" si="0"/>
        <v>12</v>
      </c>
      <c r="F28" s="5">
        <v>10</v>
      </c>
      <c r="G28" s="5">
        <f t="shared" si="1"/>
        <v>10</v>
      </c>
      <c r="H28" s="5">
        <v>0</v>
      </c>
      <c r="I28" s="23">
        <f t="shared" si="2"/>
        <v>1</v>
      </c>
      <c r="J28" s="31">
        <f t="shared" si="3"/>
        <v>0.41176470588235292</v>
      </c>
    </row>
    <row r="29" spans="1:10" ht="21" customHeight="1" x14ac:dyDescent="0.25">
      <c r="A29" s="3">
        <v>24</v>
      </c>
      <c r="B29" s="16" t="s">
        <v>30</v>
      </c>
      <c r="C29" s="3">
        <v>33</v>
      </c>
      <c r="D29" s="5">
        <v>7</v>
      </c>
      <c r="E29" s="5">
        <f t="shared" si="0"/>
        <v>26</v>
      </c>
      <c r="F29" s="5">
        <v>15</v>
      </c>
      <c r="G29" s="5">
        <f t="shared" si="1"/>
        <v>15</v>
      </c>
      <c r="H29" s="5">
        <v>0</v>
      </c>
      <c r="I29" s="23">
        <f t="shared" si="2"/>
        <v>1</v>
      </c>
      <c r="J29" s="31">
        <f t="shared" si="3"/>
        <v>0.54545454545454541</v>
      </c>
    </row>
    <row r="30" spans="1:10" ht="21" customHeight="1" x14ac:dyDescent="0.25">
      <c r="A30" s="3">
        <v>25</v>
      </c>
      <c r="B30" s="16" t="s">
        <v>31</v>
      </c>
      <c r="C30" s="3">
        <v>34</v>
      </c>
      <c r="D30" s="5">
        <v>3</v>
      </c>
      <c r="E30" s="5">
        <f t="shared" si="0"/>
        <v>31</v>
      </c>
      <c r="F30" s="5">
        <v>12</v>
      </c>
      <c r="G30" s="5">
        <f t="shared" si="1"/>
        <v>12</v>
      </c>
      <c r="H30" s="5">
        <v>0</v>
      </c>
      <c r="I30" s="23">
        <f t="shared" si="2"/>
        <v>1</v>
      </c>
      <c r="J30" s="31">
        <f t="shared" si="3"/>
        <v>0.64705882352941169</v>
      </c>
    </row>
    <row r="31" spans="1:10" ht="21" customHeight="1" x14ac:dyDescent="0.25">
      <c r="A31" s="3">
        <v>26</v>
      </c>
      <c r="B31" s="16" t="s">
        <v>32</v>
      </c>
      <c r="C31" s="3">
        <v>39</v>
      </c>
      <c r="D31" s="5">
        <v>9</v>
      </c>
      <c r="E31" s="5">
        <f t="shared" si="0"/>
        <v>30</v>
      </c>
      <c r="F31" s="5">
        <v>17</v>
      </c>
      <c r="G31" s="5">
        <f t="shared" si="1"/>
        <v>17</v>
      </c>
      <c r="H31" s="5">
        <v>0</v>
      </c>
      <c r="I31" s="23">
        <f t="shared" si="2"/>
        <v>1</v>
      </c>
      <c r="J31" s="31">
        <f t="shared" si="3"/>
        <v>0.5641025641025641</v>
      </c>
    </row>
    <row r="32" spans="1:10" ht="21" customHeight="1" x14ac:dyDescent="0.25">
      <c r="A32" s="3">
        <v>27</v>
      </c>
      <c r="B32" s="16" t="s">
        <v>33</v>
      </c>
      <c r="C32" s="3">
        <v>29</v>
      </c>
      <c r="D32" s="5">
        <v>1</v>
      </c>
      <c r="E32" s="5">
        <f t="shared" si="0"/>
        <v>28</v>
      </c>
      <c r="F32" s="5">
        <v>13</v>
      </c>
      <c r="G32" s="5">
        <f t="shared" si="1"/>
        <v>13</v>
      </c>
      <c r="H32" s="5">
        <v>0</v>
      </c>
      <c r="I32" s="23">
        <f t="shared" si="2"/>
        <v>1</v>
      </c>
      <c r="J32" s="31">
        <f t="shared" si="3"/>
        <v>0.55172413793103448</v>
      </c>
    </row>
    <row r="33" spans="1:10" ht="21" customHeight="1" x14ac:dyDescent="0.25">
      <c r="A33" s="3">
        <v>28</v>
      </c>
      <c r="B33" s="16" t="s">
        <v>34</v>
      </c>
      <c r="C33" s="3">
        <v>33</v>
      </c>
      <c r="D33" s="5">
        <v>1</v>
      </c>
      <c r="E33" s="5">
        <f t="shared" si="0"/>
        <v>32</v>
      </c>
      <c r="F33" s="5">
        <v>14</v>
      </c>
      <c r="G33" s="5">
        <f>F33-H33</f>
        <v>14</v>
      </c>
      <c r="H33" s="5">
        <v>0</v>
      </c>
      <c r="I33" s="23">
        <f t="shared" si="2"/>
        <v>1</v>
      </c>
      <c r="J33" s="31">
        <f t="shared" si="3"/>
        <v>0.57575757575757569</v>
      </c>
    </row>
    <row r="34" spans="1:10" ht="21" customHeight="1" x14ac:dyDescent="0.25">
      <c r="A34" s="3">
        <v>29</v>
      </c>
      <c r="B34" s="16" t="s">
        <v>35</v>
      </c>
      <c r="C34" s="3">
        <v>35</v>
      </c>
      <c r="D34" s="5">
        <v>5</v>
      </c>
      <c r="E34" s="5">
        <f t="shared" si="0"/>
        <v>30</v>
      </c>
      <c r="F34" s="5">
        <v>15</v>
      </c>
      <c r="G34" s="5">
        <f t="shared" si="1"/>
        <v>15</v>
      </c>
      <c r="H34" s="5">
        <v>0</v>
      </c>
      <c r="I34" s="23">
        <f t="shared" si="2"/>
        <v>1</v>
      </c>
      <c r="J34" s="31">
        <f t="shared" si="3"/>
        <v>0.5714285714285714</v>
      </c>
    </row>
    <row r="35" spans="1:10" ht="21" customHeight="1" x14ac:dyDescent="0.25">
      <c r="A35" s="3">
        <v>30</v>
      </c>
      <c r="B35" s="16" t="s">
        <v>36</v>
      </c>
      <c r="C35" s="3">
        <v>19</v>
      </c>
      <c r="D35" s="5">
        <v>2</v>
      </c>
      <c r="E35" s="5">
        <f t="shared" si="0"/>
        <v>17</v>
      </c>
      <c r="F35" s="5">
        <v>7</v>
      </c>
      <c r="G35" s="5">
        <f t="shared" si="1"/>
        <v>7</v>
      </c>
      <c r="H35" s="5">
        <v>0</v>
      </c>
      <c r="I35" s="23">
        <f t="shared" si="2"/>
        <v>1</v>
      </c>
      <c r="J35" s="31">
        <f t="shared" si="3"/>
        <v>0.63157894736842102</v>
      </c>
    </row>
    <row r="36" spans="1:10" ht="21" customHeight="1" x14ac:dyDescent="0.25">
      <c r="A36" s="3">
        <v>31</v>
      </c>
      <c r="B36" s="16" t="s">
        <v>37</v>
      </c>
      <c r="C36" s="3">
        <v>11</v>
      </c>
      <c r="D36" s="5">
        <v>7</v>
      </c>
      <c r="E36" s="5">
        <f t="shared" si="0"/>
        <v>4</v>
      </c>
      <c r="F36" s="5">
        <v>8</v>
      </c>
      <c r="G36" s="5">
        <f t="shared" si="1"/>
        <v>8</v>
      </c>
      <c r="H36" s="5">
        <v>0</v>
      </c>
      <c r="I36" s="23">
        <f t="shared" si="2"/>
        <v>1</v>
      </c>
      <c r="J36" s="31">
        <f t="shared" si="3"/>
        <v>0.27272727272727271</v>
      </c>
    </row>
    <row r="37" spans="1:10" ht="21" customHeight="1" x14ac:dyDescent="0.25">
      <c r="A37" s="3">
        <v>32</v>
      </c>
      <c r="B37" s="16" t="s">
        <v>38</v>
      </c>
      <c r="C37" s="3">
        <v>33</v>
      </c>
      <c r="D37" s="5">
        <v>6</v>
      </c>
      <c r="E37" s="5">
        <f t="shared" si="0"/>
        <v>27</v>
      </c>
      <c r="F37" s="5">
        <v>16</v>
      </c>
      <c r="G37" s="5">
        <f t="shared" si="1"/>
        <v>16</v>
      </c>
      <c r="H37" s="5">
        <v>0</v>
      </c>
      <c r="I37" s="23">
        <f t="shared" si="2"/>
        <v>1</v>
      </c>
      <c r="J37" s="31">
        <f t="shared" si="3"/>
        <v>0.51515151515151514</v>
      </c>
    </row>
    <row r="38" spans="1:10" ht="21" customHeight="1" x14ac:dyDescent="0.25">
      <c r="A38" s="3">
        <v>33</v>
      </c>
      <c r="B38" s="32" t="s">
        <v>39</v>
      </c>
      <c r="C38" s="3">
        <v>39</v>
      </c>
      <c r="D38" s="5">
        <v>5</v>
      </c>
      <c r="E38" s="5">
        <f t="shared" si="0"/>
        <v>34</v>
      </c>
      <c r="F38" s="5">
        <v>16</v>
      </c>
      <c r="G38" s="5">
        <f t="shared" si="1"/>
        <v>15</v>
      </c>
      <c r="H38" s="5">
        <v>1</v>
      </c>
      <c r="I38" s="23">
        <f t="shared" si="2"/>
        <v>0.9375</v>
      </c>
      <c r="J38" s="31">
        <f t="shared" si="3"/>
        <v>0.58974358974358976</v>
      </c>
    </row>
    <row r="39" spans="1:10" ht="21" customHeight="1" x14ac:dyDescent="0.25">
      <c r="A39" s="3">
        <v>34</v>
      </c>
      <c r="B39" s="16" t="s">
        <v>40</v>
      </c>
      <c r="C39" s="3">
        <v>28</v>
      </c>
      <c r="D39" s="5">
        <v>3</v>
      </c>
      <c r="E39" s="5">
        <f t="shared" si="0"/>
        <v>25</v>
      </c>
      <c r="F39" s="5">
        <v>11</v>
      </c>
      <c r="G39" s="5">
        <f t="shared" si="1"/>
        <v>11</v>
      </c>
      <c r="H39" s="5">
        <v>0</v>
      </c>
      <c r="I39" s="23">
        <f t="shared" si="2"/>
        <v>1</v>
      </c>
      <c r="J39" s="23">
        <f t="shared" si="3"/>
        <v>0.60714285714285721</v>
      </c>
    </row>
    <row r="40" spans="1:10" ht="21" customHeight="1" x14ac:dyDescent="0.25">
      <c r="A40" s="3">
        <v>35</v>
      </c>
      <c r="B40" s="16" t="s">
        <v>41</v>
      </c>
      <c r="C40" s="3">
        <v>31</v>
      </c>
      <c r="D40" s="5">
        <v>2</v>
      </c>
      <c r="E40" s="5">
        <f t="shared" si="0"/>
        <v>29</v>
      </c>
      <c r="F40" s="5">
        <v>15</v>
      </c>
      <c r="G40" s="5">
        <f t="shared" si="1"/>
        <v>15</v>
      </c>
      <c r="H40" s="5">
        <v>0</v>
      </c>
      <c r="I40" s="23">
        <f t="shared" si="2"/>
        <v>1</v>
      </c>
      <c r="J40" s="23">
        <f t="shared" si="3"/>
        <v>0.5161290322580645</v>
      </c>
    </row>
    <row r="41" spans="1:10" ht="21" customHeight="1" x14ac:dyDescent="0.25">
      <c r="A41" s="3">
        <v>36</v>
      </c>
      <c r="B41" s="16" t="s">
        <v>44</v>
      </c>
      <c r="C41" s="3">
        <v>42</v>
      </c>
      <c r="D41" s="5">
        <v>9</v>
      </c>
      <c r="E41" s="5">
        <f t="shared" si="0"/>
        <v>33</v>
      </c>
      <c r="F41" s="5">
        <v>23</v>
      </c>
      <c r="G41" s="5">
        <f t="shared" si="1"/>
        <v>23</v>
      </c>
      <c r="H41" s="5">
        <v>0</v>
      </c>
      <c r="I41" s="23">
        <f t="shared" si="2"/>
        <v>1</v>
      </c>
      <c r="J41" s="23">
        <f t="shared" si="3"/>
        <v>0.45238095238095233</v>
      </c>
    </row>
    <row r="42" spans="1:10" ht="21" customHeight="1" x14ac:dyDescent="0.25">
      <c r="A42" s="3">
        <v>37</v>
      </c>
      <c r="B42" s="16" t="s">
        <v>45</v>
      </c>
      <c r="C42" s="3">
        <v>29</v>
      </c>
      <c r="D42" s="5">
        <v>0</v>
      </c>
      <c r="E42" s="5">
        <f t="shared" si="0"/>
        <v>29</v>
      </c>
      <c r="F42" s="5">
        <v>12</v>
      </c>
      <c r="G42" s="5">
        <f t="shared" si="1"/>
        <v>12</v>
      </c>
      <c r="H42" s="5">
        <v>0</v>
      </c>
      <c r="I42" s="23">
        <f t="shared" si="2"/>
        <v>1</v>
      </c>
      <c r="J42" s="23">
        <f t="shared" si="3"/>
        <v>0.5862068965517242</v>
      </c>
    </row>
    <row r="43" spans="1:10" ht="21" customHeight="1" x14ac:dyDescent="0.25">
      <c r="A43" s="3">
        <v>38</v>
      </c>
      <c r="B43" s="16" t="s">
        <v>46</v>
      </c>
      <c r="C43" s="3">
        <v>21</v>
      </c>
      <c r="D43" s="5">
        <v>2</v>
      </c>
      <c r="E43" s="5">
        <f t="shared" si="0"/>
        <v>19</v>
      </c>
      <c r="F43" s="5">
        <v>10</v>
      </c>
      <c r="G43" s="5">
        <f t="shared" si="1"/>
        <v>10</v>
      </c>
      <c r="H43" s="5">
        <v>0</v>
      </c>
      <c r="I43" s="23">
        <f t="shared" si="2"/>
        <v>1</v>
      </c>
      <c r="J43" s="31">
        <f t="shared" si="3"/>
        <v>0.52380952380952384</v>
      </c>
    </row>
    <row r="44" spans="1:10" ht="21" customHeight="1" x14ac:dyDescent="0.25">
      <c r="A44" s="3">
        <v>39</v>
      </c>
      <c r="B44" s="16" t="s">
        <v>47</v>
      </c>
      <c r="C44" s="3">
        <v>50</v>
      </c>
      <c r="D44" s="5">
        <v>3</v>
      </c>
      <c r="E44" s="5">
        <f t="shared" si="0"/>
        <v>47</v>
      </c>
      <c r="F44" s="5">
        <v>16</v>
      </c>
      <c r="G44" s="5">
        <f t="shared" si="1"/>
        <v>16</v>
      </c>
      <c r="H44" s="5">
        <v>0</v>
      </c>
      <c r="I44" s="23">
        <f t="shared" si="2"/>
        <v>1</v>
      </c>
      <c r="J44" s="31">
        <f t="shared" si="3"/>
        <v>0.67999999999999994</v>
      </c>
    </row>
    <row r="45" spans="1:10" s="37" customFormat="1" ht="21" customHeight="1" x14ac:dyDescent="0.25">
      <c r="A45" s="33">
        <v>40</v>
      </c>
      <c r="B45" s="34" t="s">
        <v>48</v>
      </c>
      <c r="C45" s="33">
        <v>19</v>
      </c>
      <c r="D45" s="35">
        <v>0</v>
      </c>
      <c r="E45" s="35">
        <f t="shared" si="0"/>
        <v>19</v>
      </c>
      <c r="F45" s="35">
        <v>8</v>
      </c>
      <c r="G45" s="35">
        <f t="shared" si="1"/>
        <v>6</v>
      </c>
      <c r="H45" s="35">
        <v>2</v>
      </c>
      <c r="I45" s="23">
        <f t="shared" si="2"/>
        <v>0.75</v>
      </c>
      <c r="J45" s="36">
        <f t="shared" si="3"/>
        <v>0.57894736842105265</v>
      </c>
    </row>
    <row r="46" spans="1:10" s="37" customFormat="1" ht="21" customHeight="1" x14ac:dyDescent="0.25">
      <c r="A46" s="33">
        <v>41</v>
      </c>
      <c r="B46" s="34" t="s">
        <v>49</v>
      </c>
      <c r="C46" s="33">
        <v>23</v>
      </c>
      <c r="D46" s="35">
        <v>2</v>
      </c>
      <c r="E46" s="35">
        <f t="shared" si="0"/>
        <v>21</v>
      </c>
      <c r="F46" s="35">
        <v>12</v>
      </c>
      <c r="G46" s="35">
        <f t="shared" si="1"/>
        <v>11</v>
      </c>
      <c r="H46" s="35">
        <v>1</v>
      </c>
      <c r="I46" s="23">
        <f t="shared" si="2"/>
        <v>0.91666666666666663</v>
      </c>
      <c r="J46" s="36">
        <f t="shared" si="3"/>
        <v>0.47826086956521741</v>
      </c>
    </row>
    <row r="47" spans="1:10" s="37" customFormat="1" ht="21" customHeight="1" x14ac:dyDescent="0.25">
      <c r="A47" s="33">
        <v>42</v>
      </c>
      <c r="B47" s="34" t="s">
        <v>50</v>
      </c>
      <c r="C47" s="33">
        <v>31</v>
      </c>
      <c r="D47" s="35">
        <v>1</v>
      </c>
      <c r="E47" s="35">
        <f t="shared" si="0"/>
        <v>30</v>
      </c>
      <c r="F47" s="35">
        <v>12</v>
      </c>
      <c r="G47" s="35">
        <f t="shared" si="1"/>
        <v>7</v>
      </c>
      <c r="H47" s="35">
        <v>5</v>
      </c>
      <c r="I47" s="23">
        <f t="shared" si="2"/>
        <v>0.58333333333333337</v>
      </c>
      <c r="J47" s="36">
        <f t="shared" si="3"/>
        <v>0.61290322580645162</v>
      </c>
    </row>
    <row r="48" spans="1:10" ht="21" customHeight="1" x14ac:dyDescent="0.25">
      <c r="A48" s="3">
        <v>43</v>
      </c>
      <c r="B48" s="16" t="s">
        <v>51</v>
      </c>
      <c r="C48" s="3">
        <v>22</v>
      </c>
      <c r="D48" s="5">
        <v>0</v>
      </c>
      <c r="E48" s="5">
        <f t="shared" si="0"/>
        <v>22</v>
      </c>
      <c r="F48" s="5">
        <v>8</v>
      </c>
      <c r="G48" s="5">
        <f t="shared" si="1"/>
        <v>8</v>
      </c>
      <c r="H48" s="5">
        <v>0</v>
      </c>
      <c r="I48" s="23">
        <f t="shared" si="2"/>
        <v>1</v>
      </c>
      <c r="J48" s="31">
        <f t="shared" si="3"/>
        <v>0.63636363636363635</v>
      </c>
    </row>
    <row r="49" spans="1:10" ht="21" customHeight="1" x14ac:dyDescent="0.25">
      <c r="A49" s="3">
        <v>44</v>
      </c>
      <c r="B49" s="16" t="s">
        <v>52</v>
      </c>
      <c r="C49" s="3">
        <v>22</v>
      </c>
      <c r="D49" s="5">
        <v>0</v>
      </c>
      <c r="E49" s="5">
        <f t="shared" si="0"/>
        <v>22</v>
      </c>
      <c r="F49" s="5">
        <v>8</v>
      </c>
      <c r="G49" s="5">
        <f t="shared" si="1"/>
        <v>7</v>
      </c>
      <c r="H49" s="5">
        <v>1</v>
      </c>
      <c r="I49" s="23">
        <f t="shared" si="2"/>
        <v>0.875</v>
      </c>
      <c r="J49" s="31">
        <f t="shared" si="3"/>
        <v>0.63636363636363635</v>
      </c>
    </row>
    <row r="50" spans="1:10" ht="21" customHeight="1" x14ac:dyDescent="0.25">
      <c r="A50" s="3">
        <v>45</v>
      </c>
      <c r="B50" s="16" t="s">
        <v>53</v>
      </c>
      <c r="C50" s="3">
        <v>44</v>
      </c>
      <c r="D50" s="5">
        <v>1</v>
      </c>
      <c r="E50" s="5">
        <f t="shared" si="0"/>
        <v>43</v>
      </c>
      <c r="F50" s="5">
        <v>16</v>
      </c>
      <c r="G50" s="5">
        <f t="shared" si="1"/>
        <v>16</v>
      </c>
      <c r="H50" s="5">
        <v>0</v>
      </c>
      <c r="I50" s="23">
        <f t="shared" si="2"/>
        <v>1</v>
      </c>
      <c r="J50" s="31">
        <f t="shared" si="3"/>
        <v>0.63636363636363635</v>
      </c>
    </row>
    <row r="51" spans="1:10" ht="21" customHeight="1" x14ac:dyDescent="0.25">
      <c r="A51" s="3">
        <v>46</v>
      </c>
      <c r="B51" s="16" t="s">
        <v>54</v>
      </c>
      <c r="C51" s="3">
        <v>19</v>
      </c>
      <c r="D51" s="5">
        <v>2</v>
      </c>
      <c r="E51" s="5">
        <f t="shared" si="0"/>
        <v>17</v>
      </c>
      <c r="F51" s="5">
        <v>8</v>
      </c>
      <c r="G51" s="5">
        <f t="shared" si="1"/>
        <v>6</v>
      </c>
      <c r="H51" s="5">
        <v>2</v>
      </c>
      <c r="I51" s="23">
        <f t="shared" si="2"/>
        <v>0.75</v>
      </c>
      <c r="J51" s="31">
        <f t="shared" si="3"/>
        <v>0.57894736842105265</v>
      </c>
    </row>
    <row r="52" spans="1:10" ht="21" customHeight="1" x14ac:dyDescent="0.25">
      <c r="A52" s="3">
        <v>47</v>
      </c>
      <c r="B52" s="16" t="s">
        <v>55</v>
      </c>
      <c r="C52" s="3">
        <v>29</v>
      </c>
      <c r="D52" s="5">
        <v>0</v>
      </c>
      <c r="E52" s="5">
        <f t="shared" si="0"/>
        <v>29</v>
      </c>
      <c r="F52" s="5">
        <v>11</v>
      </c>
      <c r="G52" s="5">
        <f t="shared" si="1"/>
        <v>11</v>
      </c>
      <c r="H52" s="5">
        <v>0</v>
      </c>
      <c r="I52" s="23">
        <f t="shared" si="2"/>
        <v>1</v>
      </c>
      <c r="J52" s="31">
        <f t="shared" si="3"/>
        <v>0.62068965517241381</v>
      </c>
    </row>
    <row r="53" spans="1:10" ht="21" customHeight="1" x14ac:dyDescent="0.25">
      <c r="A53" s="3">
        <v>48</v>
      </c>
      <c r="B53" s="16" t="s">
        <v>56</v>
      </c>
      <c r="C53" s="3">
        <v>39</v>
      </c>
      <c r="D53" s="5">
        <v>0</v>
      </c>
      <c r="E53" s="5">
        <f t="shared" si="0"/>
        <v>39</v>
      </c>
      <c r="F53" s="5">
        <v>14</v>
      </c>
      <c r="G53" s="5">
        <f t="shared" si="1"/>
        <v>12</v>
      </c>
      <c r="H53" s="5">
        <v>2</v>
      </c>
      <c r="I53" s="23">
        <f t="shared" si="2"/>
        <v>0.8571428571428571</v>
      </c>
      <c r="J53" s="31">
        <f t="shared" si="3"/>
        <v>0.64102564102564097</v>
      </c>
    </row>
    <row r="54" spans="1:10" ht="21" customHeight="1" x14ac:dyDescent="0.25">
      <c r="A54" s="3">
        <v>49</v>
      </c>
      <c r="B54" s="16" t="s">
        <v>57</v>
      </c>
      <c r="C54" s="3">
        <v>18</v>
      </c>
      <c r="D54" s="5">
        <v>0</v>
      </c>
      <c r="E54" s="5">
        <f t="shared" si="0"/>
        <v>18</v>
      </c>
      <c r="F54" s="5">
        <v>6</v>
      </c>
      <c r="G54" s="5">
        <f t="shared" si="1"/>
        <v>4</v>
      </c>
      <c r="H54" s="5">
        <v>2</v>
      </c>
      <c r="I54" s="23">
        <f t="shared" si="2"/>
        <v>0.66666666666666663</v>
      </c>
      <c r="J54" s="31">
        <f t="shared" si="3"/>
        <v>0.66666666666666674</v>
      </c>
    </row>
    <row r="55" spans="1:10" ht="21" customHeight="1" x14ac:dyDescent="0.25">
      <c r="A55" s="3">
        <v>50</v>
      </c>
      <c r="B55" s="16" t="s">
        <v>68</v>
      </c>
      <c r="C55" s="3">
        <v>9</v>
      </c>
      <c r="D55" s="5">
        <v>0</v>
      </c>
      <c r="E55" s="5">
        <f t="shared" si="0"/>
        <v>9</v>
      </c>
      <c r="F55" s="5">
        <v>6</v>
      </c>
      <c r="G55" s="5">
        <f t="shared" si="1"/>
        <v>1</v>
      </c>
      <c r="H55" s="5">
        <v>5</v>
      </c>
      <c r="I55" s="23">
        <f t="shared" si="2"/>
        <v>0.16666666666666666</v>
      </c>
      <c r="J55" s="31">
        <f t="shared" si="3"/>
        <v>0.33333333333333337</v>
      </c>
    </row>
    <row r="56" spans="1:10" s="57" customFormat="1" ht="21" customHeight="1" x14ac:dyDescent="0.25">
      <c r="A56" s="53">
        <v>51</v>
      </c>
      <c r="B56" s="54" t="s">
        <v>58</v>
      </c>
      <c r="C56" s="53">
        <v>8</v>
      </c>
      <c r="D56" s="55">
        <v>0</v>
      </c>
      <c r="E56" s="55">
        <f t="shared" si="0"/>
        <v>8</v>
      </c>
      <c r="F56" s="55">
        <v>5</v>
      </c>
      <c r="G56" s="55">
        <f t="shared" si="1"/>
        <v>1</v>
      </c>
      <c r="H56" s="55">
        <v>4</v>
      </c>
      <c r="I56" s="23">
        <f t="shared" si="2"/>
        <v>0.2</v>
      </c>
      <c r="J56" s="56">
        <f t="shared" si="3"/>
        <v>0.375</v>
      </c>
    </row>
    <row r="57" spans="1:10" ht="21" customHeight="1" x14ac:dyDescent="0.25">
      <c r="A57" s="3">
        <v>52</v>
      </c>
      <c r="B57" s="16" t="s">
        <v>59</v>
      </c>
      <c r="C57" s="3">
        <v>38</v>
      </c>
      <c r="D57" s="5">
        <v>0</v>
      </c>
      <c r="E57" s="5">
        <f t="shared" si="0"/>
        <v>38</v>
      </c>
      <c r="F57" s="5">
        <v>12</v>
      </c>
      <c r="G57" s="5">
        <f t="shared" si="1"/>
        <v>12</v>
      </c>
      <c r="H57" s="5">
        <v>0</v>
      </c>
      <c r="I57" s="23">
        <f t="shared" si="2"/>
        <v>1</v>
      </c>
      <c r="J57" s="31">
        <f t="shared" si="3"/>
        <v>0.68421052631578949</v>
      </c>
    </row>
    <row r="58" spans="1:10" ht="21" customHeight="1" x14ac:dyDescent="0.25">
      <c r="A58" s="3">
        <v>53</v>
      </c>
      <c r="B58" s="16" t="s">
        <v>60</v>
      </c>
      <c r="C58" s="3">
        <v>37</v>
      </c>
      <c r="D58" s="5">
        <v>0</v>
      </c>
      <c r="E58" s="5">
        <f t="shared" si="0"/>
        <v>37</v>
      </c>
      <c r="F58" s="5">
        <v>12</v>
      </c>
      <c r="G58" s="5">
        <f t="shared" si="1"/>
        <v>12</v>
      </c>
      <c r="H58" s="5">
        <v>0</v>
      </c>
      <c r="I58" s="23">
        <f t="shared" si="2"/>
        <v>1</v>
      </c>
      <c r="J58" s="23">
        <f t="shared" si="3"/>
        <v>0.67567567567567566</v>
      </c>
    </row>
    <row r="59" spans="1:10" ht="21" customHeight="1" x14ac:dyDescent="0.25">
      <c r="A59" s="3">
        <v>54</v>
      </c>
      <c r="B59" s="16" t="s">
        <v>61</v>
      </c>
      <c r="C59" s="3">
        <v>40</v>
      </c>
      <c r="D59" s="5">
        <v>2</v>
      </c>
      <c r="E59" s="5">
        <f t="shared" si="0"/>
        <v>38</v>
      </c>
      <c r="F59" s="5">
        <v>18</v>
      </c>
      <c r="G59" s="5">
        <f t="shared" si="1"/>
        <v>17</v>
      </c>
      <c r="H59" s="5">
        <v>1</v>
      </c>
      <c r="I59" s="23">
        <f t="shared" si="2"/>
        <v>0.94444444444444442</v>
      </c>
      <c r="J59" s="23">
        <f t="shared" si="3"/>
        <v>0.55000000000000004</v>
      </c>
    </row>
    <row r="60" spans="1:10" ht="21" customHeight="1" x14ac:dyDescent="0.25">
      <c r="A60" s="3">
        <v>55</v>
      </c>
      <c r="B60" s="16" t="s">
        <v>62</v>
      </c>
      <c r="C60" s="3">
        <v>29</v>
      </c>
      <c r="D60" s="5">
        <v>0</v>
      </c>
      <c r="E60" s="5">
        <f t="shared" si="0"/>
        <v>29</v>
      </c>
      <c r="F60" s="5">
        <v>12</v>
      </c>
      <c r="G60" s="5">
        <f t="shared" si="1"/>
        <v>12</v>
      </c>
      <c r="H60" s="5">
        <v>0</v>
      </c>
      <c r="I60" s="23">
        <f t="shared" si="2"/>
        <v>1</v>
      </c>
      <c r="J60" s="23">
        <f t="shared" si="3"/>
        <v>0.5862068965517242</v>
      </c>
    </row>
    <row r="61" spans="1:10" ht="21" customHeight="1" x14ac:dyDescent="0.25">
      <c r="A61" s="3">
        <v>56</v>
      </c>
      <c r="B61" s="16" t="s">
        <v>63</v>
      </c>
      <c r="C61" s="3">
        <v>26</v>
      </c>
      <c r="D61" s="5">
        <v>0</v>
      </c>
      <c r="E61" s="5">
        <f t="shared" si="0"/>
        <v>26</v>
      </c>
      <c r="F61" s="5">
        <v>10</v>
      </c>
      <c r="G61" s="5">
        <f t="shared" si="1"/>
        <v>8</v>
      </c>
      <c r="H61" s="5">
        <v>2</v>
      </c>
      <c r="I61" s="23">
        <f t="shared" si="2"/>
        <v>0.8</v>
      </c>
      <c r="J61" s="23">
        <f t="shared" si="3"/>
        <v>0.61538461538461542</v>
      </c>
    </row>
    <row r="62" spans="1:10" ht="21" customHeight="1" x14ac:dyDescent="0.25">
      <c r="A62" s="3">
        <v>57</v>
      </c>
      <c r="B62" s="16" t="s">
        <v>64</v>
      </c>
      <c r="C62" s="3">
        <v>23</v>
      </c>
      <c r="D62" s="5">
        <v>0</v>
      </c>
      <c r="E62" s="5">
        <f t="shared" si="0"/>
        <v>23</v>
      </c>
      <c r="F62" s="5">
        <v>7</v>
      </c>
      <c r="G62" s="5">
        <f t="shared" si="1"/>
        <v>7</v>
      </c>
      <c r="H62" s="5">
        <v>0</v>
      </c>
      <c r="I62" s="23">
        <f t="shared" si="2"/>
        <v>1</v>
      </c>
      <c r="J62" s="23">
        <f t="shared" si="3"/>
        <v>0.69565217391304346</v>
      </c>
    </row>
    <row r="63" spans="1:10" ht="21" customHeight="1" x14ac:dyDescent="0.25">
      <c r="A63" s="3">
        <v>58</v>
      </c>
      <c r="B63" s="16" t="s">
        <v>65</v>
      </c>
      <c r="C63" s="3">
        <v>29</v>
      </c>
      <c r="D63" s="5">
        <v>0</v>
      </c>
      <c r="E63" s="5">
        <f t="shared" si="0"/>
        <v>29</v>
      </c>
      <c r="F63" s="5">
        <v>12</v>
      </c>
      <c r="G63" s="5">
        <f t="shared" si="1"/>
        <v>10</v>
      </c>
      <c r="H63" s="5">
        <v>2</v>
      </c>
      <c r="I63" s="23">
        <f t="shared" si="2"/>
        <v>0.83333333333333337</v>
      </c>
      <c r="J63" s="23">
        <f t="shared" si="3"/>
        <v>0.5862068965517242</v>
      </c>
    </row>
    <row r="64" spans="1:10" ht="21" customHeight="1" x14ac:dyDescent="0.25">
      <c r="A64" s="3">
        <v>59</v>
      </c>
      <c r="B64" s="16" t="s">
        <v>66</v>
      </c>
      <c r="C64" s="3">
        <v>30</v>
      </c>
      <c r="D64" s="5">
        <v>0</v>
      </c>
      <c r="E64" s="5">
        <f t="shared" si="0"/>
        <v>30</v>
      </c>
      <c r="F64" s="5">
        <v>12</v>
      </c>
      <c r="G64" s="5">
        <f t="shared" si="1"/>
        <v>11</v>
      </c>
      <c r="H64" s="5">
        <v>1</v>
      </c>
      <c r="I64" s="23">
        <f t="shared" si="2"/>
        <v>0.91666666666666663</v>
      </c>
      <c r="J64" s="23">
        <f t="shared" si="3"/>
        <v>0.6</v>
      </c>
    </row>
    <row r="65" spans="1:10" ht="21" customHeight="1" x14ac:dyDescent="0.25">
      <c r="A65" s="3">
        <v>60</v>
      </c>
      <c r="B65" s="16" t="s">
        <v>67</v>
      </c>
      <c r="C65" s="3">
        <v>31</v>
      </c>
      <c r="D65" s="5">
        <v>0</v>
      </c>
      <c r="E65" s="5">
        <f t="shared" si="0"/>
        <v>31</v>
      </c>
      <c r="F65" s="5">
        <v>10</v>
      </c>
      <c r="G65" s="5">
        <f t="shared" si="1"/>
        <v>9</v>
      </c>
      <c r="H65" s="5">
        <v>1</v>
      </c>
      <c r="I65" s="23">
        <f t="shared" si="2"/>
        <v>0.9</v>
      </c>
      <c r="J65" s="23">
        <f t="shared" si="3"/>
        <v>0.67741935483870974</v>
      </c>
    </row>
    <row r="66" spans="1:10" s="28" customFormat="1" ht="21" hidden="1" customHeight="1" x14ac:dyDescent="0.25">
      <c r="A66" s="24"/>
      <c r="B66" s="25"/>
      <c r="C66" s="26">
        <f>SUM(C6:C65)</f>
        <v>1605</v>
      </c>
      <c r="D66" s="26">
        <f>SUM(D6:D65)</f>
        <v>145</v>
      </c>
      <c r="E66" s="26">
        <f>SUM(E6:E65)</f>
        <v>1460</v>
      </c>
      <c r="F66" s="26">
        <f>SUM(F6:F65)</f>
        <v>697</v>
      </c>
      <c r="G66" s="26">
        <f>SUM(G6:G65)</f>
        <v>662</v>
      </c>
      <c r="H66" s="26">
        <f>SUM(H6:H65)</f>
        <v>35</v>
      </c>
      <c r="I66" s="23">
        <f t="shared" si="2"/>
        <v>0.94978479196556675</v>
      </c>
      <c r="J66" s="27">
        <f t="shared" si="3"/>
        <v>0.5657320872274143</v>
      </c>
    </row>
    <row r="67" spans="1:10" s="28" customFormat="1" ht="21" customHeight="1" x14ac:dyDescent="0.25">
      <c r="A67" s="24"/>
      <c r="B67" s="25"/>
      <c r="C67" s="26">
        <f>SUM(C6:C65)</f>
        <v>1605</v>
      </c>
      <c r="D67" s="26">
        <f t="shared" ref="D67:J67" si="4">SUM(D6:D65)</f>
        <v>145</v>
      </c>
      <c r="E67" s="26">
        <f t="shared" si="4"/>
        <v>1460</v>
      </c>
      <c r="F67" s="26">
        <f t="shared" si="4"/>
        <v>697</v>
      </c>
      <c r="G67" s="26">
        <f t="shared" si="4"/>
        <v>662</v>
      </c>
      <c r="H67" s="26">
        <f t="shared" si="4"/>
        <v>35</v>
      </c>
      <c r="I67" s="26">
        <f t="shared" si="4"/>
        <v>55.814087301587293</v>
      </c>
      <c r="J67" s="26">
        <f t="shared" si="4"/>
        <v>32.97014703417792</v>
      </c>
    </row>
    <row r="68" spans="1:10" ht="38.450000000000003" customHeight="1" x14ac:dyDescent="0.25">
      <c r="A68" s="3">
        <v>61</v>
      </c>
      <c r="B68" s="17" t="s">
        <v>0</v>
      </c>
      <c r="C68" s="14">
        <v>19</v>
      </c>
      <c r="D68" s="4">
        <v>3</v>
      </c>
      <c r="E68" s="4">
        <f t="shared" si="0"/>
        <v>16</v>
      </c>
      <c r="F68" s="4">
        <v>10</v>
      </c>
      <c r="G68" s="5">
        <f t="shared" si="1"/>
        <v>7</v>
      </c>
      <c r="H68" s="4">
        <v>3</v>
      </c>
      <c r="I68" s="23">
        <f t="shared" si="2"/>
        <v>0.7</v>
      </c>
      <c r="J68" s="23">
        <f t="shared" si="3"/>
        <v>0.47368421052631582</v>
      </c>
    </row>
    <row r="69" spans="1:10" ht="37.15" customHeight="1" x14ac:dyDescent="0.25">
      <c r="A69" s="3">
        <v>62</v>
      </c>
      <c r="B69" s="18" t="s">
        <v>1</v>
      </c>
      <c r="C69" s="14">
        <v>16</v>
      </c>
      <c r="D69" s="4">
        <v>2</v>
      </c>
      <c r="E69" s="4">
        <f t="shared" si="0"/>
        <v>14</v>
      </c>
      <c r="F69" s="4">
        <v>9</v>
      </c>
      <c r="G69" s="5">
        <f t="shared" si="1"/>
        <v>9</v>
      </c>
      <c r="H69" s="4">
        <v>0</v>
      </c>
      <c r="I69" s="23">
        <f t="shared" si="2"/>
        <v>1</v>
      </c>
      <c r="J69" s="23">
        <f t="shared" si="3"/>
        <v>0.4375</v>
      </c>
    </row>
    <row r="70" spans="1:10" ht="24" customHeight="1" x14ac:dyDescent="0.25">
      <c r="A70" s="3">
        <v>63</v>
      </c>
      <c r="B70" s="18" t="s">
        <v>2</v>
      </c>
      <c r="C70" s="14">
        <v>27</v>
      </c>
      <c r="D70" s="4">
        <v>7</v>
      </c>
      <c r="E70" s="4">
        <f t="shared" si="0"/>
        <v>20</v>
      </c>
      <c r="F70" s="4">
        <v>18</v>
      </c>
      <c r="G70" s="5">
        <f t="shared" si="1"/>
        <v>16</v>
      </c>
      <c r="H70" s="4">
        <v>2</v>
      </c>
      <c r="I70" s="23">
        <f t="shared" si="2"/>
        <v>0.88888888888888884</v>
      </c>
      <c r="J70" s="23">
        <f t="shared" si="3"/>
        <v>0.33333333333333337</v>
      </c>
    </row>
    <row r="71" spans="1:10" ht="31.15" customHeight="1" x14ac:dyDescent="0.25">
      <c r="A71" s="3">
        <v>64</v>
      </c>
      <c r="B71" s="18" t="s">
        <v>3</v>
      </c>
      <c r="C71" s="14">
        <v>19</v>
      </c>
      <c r="D71" s="4">
        <v>1</v>
      </c>
      <c r="E71" s="4">
        <f t="shared" si="0"/>
        <v>18</v>
      </c>
      <c r="F71" s="4">
        <v>9</v>
      </c>
      <c r="G71" s="5">
        <f t="shared" si="1"/>
        <v>9</v>
      </c>
      <c r="H71" s="4">
        <v>0</v>
      </c>
      <c r="I71" s="23">
        <f t="shared" si="2"/>
        <v>1</v>
      </c>
      <c r="J71" s="23">
        <f t="shared" si="3"/>
        <v>0.52631578947368429</v>
      </c>
    </row>
    <row r="72" spans="1:10" ht="24" customHeight="1" x14ac:dyDescent="0.25">
      <c r="A72" s="3">
        <v>65</v>
      </c>
      <c r="B72" s="16" t="s">
        <v>23</v>
      </c>
      <c r="C72" s="14">
        <v>80</v>
      </c>
      <c r="D72" s="4">
        <v>5</v>
      </c>
      <c r="E72" s="4">
        <f t="shared" ref="E72:E76" si="5">C72-D72</f>
        <v>75</v>
      </c>
      <c r="F72" s="4">
        <v>36</v>
      </c>
      <c r="G72" s="5">
        <f t="shared" si="1"/>
        <v>36</v>
      </c>
      <c r="H72" s="4">
        <v>0</v>
      </c>
      <c r="I72" s="23">
        <f t="shared" ref="I72:I79" si="6">G72/F72</f>
        <v>1</v>
      </c>
      <c r="J72" s="23">
        <f t="shared" si="3"/>
        <v>0.55000000000000004</v>
      </c>
    </row>
    <row r="73" spans="1:10" ht="24" customHeight="1" x14ac:dyDescent="0.25">
      <c r="A73" s="3">
        <v>66</v>
      </c>
      <c r="B73" s="16" t="s">
        <v>24</v>
      </c>
      <c r="C73" s="14">
        <v>37</v>
      </c>
      <c r="D73" s="4">
        <v>0</v>
      </c>
      <c r="E73" s="4">
        <f t="shared" si="5"/>
        <v>37</v>
      </c>
      <c r="F73" s="4">
        <v>13</v>
      </c>
      <c r="G73" s="5">
        <f t="shared" ref="G73:G76" si="7">F73-H73</f>
        <v>13</v>
      </c>
      <c r="H73" s="4">
        <v>0</v>
      </c>
      <c r="I73" s="23">
        <f t="shared" si="6"/>
        <v>1</v>
      </c>
      <c r="J73" s="23">
        <f t="shared" ref="J73:J79" si="8">1-(F73/C73)</f>
        <v>0.64864864864864868</v>
      </c>
    </row>
    <row r="74" spans="1:10" ht="24" customHeight="1" x14ac:dyDescent="0.25">
      <c r="A74" s="3">
        <v>67</v>
      </c>
      <c r="B74" s="16" t="s">
        <v>25</v>
      </c>
      <c r="C74" s="58">
        <v>42</v>
      </c>
      <c r="D74" s="4">
        <v>0</v>
      </c>
      <c r="E74" s="4">
        <f t="shared" si="5"/>
        <v>42</v>
      </c>
      <c r="F74" s="4">
        <v>15</v>
      </c>
      <c r="G74" s="5">
        <f t="shared" si="7"/>
        <v>15</v>
      </c>
      <c r="H74" s="4">
        <v>0</v>
      </c>
      <c r="I74" s="23">
        <f t="shared" si="6"/>
        <v>1</v>
      </c>
      <c r="J74" s="23">
        <f t="shared" si="8"/>
        <v>0.64285714285714279</v>
      </c>
    </row>
    <row r="75" spans="1:10" ht="31.5" customHeight="1" x14ac:dyDescent="0.25">
      <c r="A75" s="3">
        <v>68</v>
      </c>
      <c r="B75" s="16" t="s">
        <v>42</v>
      </c>
      <c r="C75" s="14">
        <v>31</v>
      </c>
      <c r="D75" s="4">
        <v>1</v>
      </c>
      <c r="E75" s="4">
        <f t="shared" si="5"/>
        <v>30</v>
      </c>
      <c r="F75" s="4">
        <v>10</v>
      </c>
      <c r="G75" s="5">
        <f t="shared" si="7"/>
        <v>10</v>
      </c>
      <c r="H75" s="4">
        <v>0</v>
      </c>
      <c r="I75" s="23">
        <f t="shared" si="6"/>
        <v>1</v>
      </c>
      <c r="J75" s="23">
        <f t="shared" si="8"/>
        <v>0.67741935483870974</v>
      </c>
    </row>
    <row r="76" spans="1:10" ht="33.75" customHeight="1" x14ac:dyDescent="0.25">
      <c r="A76" s="3">
        <v>69</v>
      </c>
      <c r="B76" s="16" t="s">
        <v>43</v>
      </c>
      <c r="C76" s="14">
        <v>25</v>
      </c>
      <c r="D76" s="4">
        <v>0</v>
      </c>
      <c r="E76" s="4">
        <f t="shared" si="5"/>
        <v>25</v>
      </c>
      <c r="F76" s="4">
        <v>10</v>
      </c>
      <c r="G76" s="5">
        <f t="shared" si="7"/>
        <v>10</v>
      </c>
      <c r="H76" s="4">
        <v>0</v>
      </c>
      <c r="I76" s="23">
        <f t="shared" si="6"/>
        <v>1</v>
      </c>
      <c r="J76" s="23">
        <f t="shared" si="8"/>
        <v>0.6</v>
      </c>
    </row>
    <row r="77" spans="1:10" s="28" customFormat="1" ht="33.75" hidden="1" customHeight="1" x14ac:dyDescent="0.25">
      <c r="A77" s="24"/>
      <c r="B77" s="29"/>
      <c r="C77" s="30">
        <f>SUM(C68:C76)</f>
        <v>296</v>
      </c>
      <c r="D77" s="30">
        <f t="shared" ref="D77:H77" si="9">SUM(D68:D76)</f>
        <v>19</v>
      </c>
      <c r="E77" s="30">
        <f t="shared" si="9"/>
        <v>277</v>
      </c>
      <c r="F77" s="30">
        <f t="shared" si="9"/>
        <v>130</v>
      </c>
      <c r="G77" s="30">
        <f t="shared" si="9"/>
        <v>125</v>
      </c>
      <c r="H77" s="30">
        <f t="shared" si="9"/>
        <v>5</v>
      </c>
      <c r="I77" s="23">
        <f t="shared" si="6"/>
        <v>0.96153846153846156</v>
      </c>
      <c r="J77" s="27">
        <f t="shared" si="8"/>
        <v>0.56081081081081074</v>
      </c>
    </row>
    <row r="78" spans="1:10" s="28" customFormat="1" ht="33.75" customHeight="1" x14ac:dyDescent="0.25">
      <c r="A78" s="24"/>
      <c r="B78" s="29"/>
      <c r="C78" s="30">
        <f>SUM(C68:C76)</f>
        <v>296</v>
      </c>
      <c r="D78" s="30">
        <f t="shared" ref="D78:J78" si="10">SUM(D68:D76)</f>
        <v>19</v>
      </c>
      <c r="E78" s="30">
        <f t="shared" si="10"/>
        <v>277</v>
      </c>
      <c r="F78" s="30">
        <f t="shared" si="10"/>
        <v>130</v>
      </c>
      <c r="G78" s="30">
        <f t="shared" si="10"/>
        <v>125</v>
      </c>
      <c r="H78" s="30">
        <f t="shared" si="10"/>
        <v>5</v>
      </c>
      <c r="I78" s="30">
        <f t="shared" si="10"/>
        <v>8.5888888888888886</v>
      </c>
      <c r="J78" s="30">
        <f t="shared" si="10"/>
        <v>4.8897584796778348</v>
      </c>
    </row>
    <row r="79" spans="1:10" ht="27.75" customHeight="1" x14ac:dyDescent="0.25">
      <c r="A79" s="7"/>
      <c r="B79" s="19" t="s">
        <v>129</v>
      </c>
      <c r="C79" s="13">
        <f>SUM(C66+C77)</f>
        <v>1901</v>
      </c>
      <c r="D79" s="13">
        <f t="shared" ref="D79:H79" si="11">SUM(D66+D77)</f>
        <v>164</v>
      </c>
      <c r="E79" s="13">
        <f>SUM(E66+E77)</f>
        <v>1737</v>
      </c>
      <c r="F79" s="13">
        <f t="shared" si="11"/>
        <v>827</v>
      </c>
      <c r="G79" s="13">
        <f t="shared" si="11"/>
        <v>787</v>
      </c>
      <c r="H79" s="13">
        <f t="shared" si="11"/>
        <v>40</v>
      </c>
      <c r="I79" s="23">
        <f t="shared" si="6"/>
        <v>0.95163240628778722</v>
      </c>
      <c r="J79" s="23">
        <f t="shared" si="8"/>
        <v>0.56496580746975278</v>
      </c>
    </row>
    <row r="80" spans="1:10" ht="25.5" customHeight="1" x14ac:dyDescent="0.25">
      <c r="E80" s="1">
        <f>E79/C79</f>
        <v>0.91372961599158342</v>
      </c>
      <c r="F80" s="1">
        <f>1901-827</f>
        <v>1074</v>
      </c>
      <c r="G80" s="1">
        <f>G79/827</f>
        <v>0.95163240628778722</v>
      </c>
      <c r="H80" s="1">
        <f>H79/827</f>
        <v>4.8367593712212817E-2</v>
      </c>
    </row>
    <row r="81" spans="2:4" x14ac:dyDescent="0.25">
      <c r="B81" s="21"/>
    </row>
    <row r="82" spans="2:4" x14ac:dyDescent="0.25">
      <c r="B82" s="22">
        <f>479+121+51+101</f>
        <v>752</v>
      </c>
      <c r="D82" s="12"/>
    </row>
    <row r="83" spans="2:4" x14ac:dyDescent="0.25">
      <c r="C83" s="15"/>
      <c r="D83" s="12"/>
    </row>
  </sheetData>
  <autoFilter ref="A4:I79">
    <filterColumn colId="2" showButton="0"/>
    <filterColumn colId="3" showButton="0"/>
    <filterColumn colId="4" showButton="0"/>
    <filterColumn colId="5" showButton="0"/>
    <filterColumn colId="6" showButton="0"/>
    <filterColumn colId="7" showButton="0"/>
    <filterColumn colId="8" showButton="0"/>
  </autoFilter>
  <mergeCells count="7">
    <mergeCell ref="A1:I1"/>
    <mergeCell ref="A2:I2"/>
    <mergeCell ref="A4:A5"/>
    <mergeCell ref="B4:B5"/>
    <mergeCell ref="C4:E4"/>
    <mergeCell ref="F4:H4"/>
    <mergeCell ref="I4:J4"/>
  </mergeCells>
  <printOptions horizontalCentered="1"/>
  <pageMargins left="0.2" right="0.2" top="0.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topLeftCell="A41" zoomScale="85" zoomScaleNormal="85" workbookViewId="0">
      <selection activeCell="D31" sqref="D31"/>
    </sheetView>
  </sheetViews>
  <sheetFormatPr defaultColWidth="8.77734375" defaultRowHeight="15.75" x14ac:dyDescent="0.25"/>
  <cols>
    <col min="1" max="1" width="4.6640625" style="74" customWidth="1"/>
    <col min="2" max="2" width="11.77734375" style="38" customWidth="1"/>
    <col min="3" max="3" width="19.33203125" style="68" customWidth="1"/>
    <col min="4" max="4" width="18.21875" style="38" customWidth="1"/>
    <col min="5" max="5" width="8.21875" style="38" customWidth="1"/>
    <col min="6" max="6" width="47.77734375" style="70" customWidth="1"/>
    <col min="7" max="16384" width="8.77734375" style="38"/>
  </cols>
  <sheetData>
    <row r="1" spans="1:6" ht="15.6" hidden="1" customHeight="1" x14ac:dyDescent="0.25">
      <c r="A1" s="80" t="s">
        <v>73</v>
      </c>
      <c r="B1" s="80"/>
      <c r="C1" s="80"/>
      <c r="D1" s="80"/>
      <c r="E1" s="80"/>
      <c r="F1" s="80"/>
    </row>
    <row r="2" spans="1:6" ht="31.5" customHeight="1" x14ac:dyDescent="0.25">
      <c r="A2" s="81" t="s">
        <v>184</v>
      </c>
      <c r="B2" s="81"/>
      <c r="C2" s="81"/>
      <c r="D2" s="81"/>
      <c r="E2" s="81"/>
      <c r="F2" s="81"/>
    </row>
    <row r="3" spans="1:6" x14ac:dyDescent="0.25">
      <c r="A3" s="76"/>
    </row>
    <row r="4" spans="1:6" ht="40.5" customHeight="1" x14ac:dyDescent="0.25">
      <c r="A4" s="75" t="s">
        <v>88</v>
      </c>
      <c r="B4" s="71" t="s">
        <v>185</v>
      </c>
      <c r="C4" s="59" t="s">
        <v>186</v>
      </c>
      <c r="D4" s="43" t="s">
        <v>81</v>
      </c>
      <c r="E4" s="43" t="s">
        <v>187</v>
      </c>
      <c r="F4" s="43" t="s">
        <v>188</v>
      </c>
    </row>
    <row r="5" spans="1:6" ht="20.25" customHeight="1" x14ac:dyDescent="0.25">
      <c r="A5" s="85" t="s">
        <v>134</v>
      </c>
      <c r="B5" s="86"/>
      <c r="C5" s="86"/>
      <c r="D5" s="86"/>
      <c r="E5" s="86"/>
      <c r="F5" s="87"/>
    </row>
    <row r="6" spans="1:6" ht="31.15" customHeight="1" x14ac:dyDescent="0.25">
      <c r="A6" s="65">
        <v>1</v>
      </c>
      <c r="B6" s="93" t="s">
        <v>98</v>
      </c>
      <c r="C6" s="60" t="s">
        <v>213</v>
      </c>
      <c r="D6" s="40" t="s">
        <v>136</v>
      </c>
      <c r="E6" s="40">
        <v>157</v>
      </c>
      <c r="F6" s="82" t="s">
        <v>169</v>
      </c>
    </row>
    <row r="7" spans="1:6" ht="31.5" x14ac:dyDescent="0.25">
      <c r="A7" s="65">
        <v>2</v>
      </c>
      <c r="B7" s="94"/>
      <c r="C7" s="60" t="s">
        <v>209</v>
      </c>
      <c r="D7" s="40" t="s">
        <v>127</v>
      </c>
      <c r="E7" s="40">
        <v>240</v>
      </c>
      <c r="F7" s="84"/>
    </row>
    <row r="8" spans="1:6" ht="31.5" x14ac:dyDescent="0.25">
      <c r="A8" s="65">
        <v>3</v>
      </c>
      <c r="B8" s="94"/>
      <c r="C8" s="60" t="s">
        <v>208</v>
      </c>
      <c r="D8" s="40" t="s">
        <v>126</v>
      </c>
      <c r="E8" s="40">
        <v>267</v>
      </c>
      <c r="F8" s="84"/>
    </row>
    <row r="9" spans="1:6" ht="47.25" x14ac:dyDescent="0.25">
      <c r="A9" s="65">
        <v>4</v>
      </c>
      <c r="B9" s="94"/>
      <c r="C9" s="60" t="s">
        <v>207</v>
      </c>
      <c r="D9" s="40" t="s">
        <v>100</v>
      </c>
      <c r="E9" s="40">
        <v>271</v>
      </c>
      <c r="F9" s="84"/>
    </row>
    <row r="10" spans="1:6" ht="31.5" x14ac:dyDescent="0.25">
      <c r="A10" s="65">
        <v>5</v>
      </c>
      <c r="B10" s="95"/>
      <c r="C10" s="60" t="s">
        <v>206</v>
      </c>
      <c r="D10" s="40" t="s">
        <v>101</v>
      </c>
      <c r="E10" s="40">
        <v>233</v>
      </c>
      <c r="F10" s="83"/>
    </row>
    <row r="11" spans="1:6" ht="31.5" x14ac:dyDescent="0.25">
      <c r="A11" s="65">
        <v>6</v>
      </c>
      <c r="B11" s="88" t="s">
        <v>107</v>
      </c>
      <c r="C11" s="60" t="s">
        <v>108</v>
      </c>
      <c r="D11" s="40" t="s">
        <v>109</v>
      </c>
      <c r="E11" s="40">
        <v>325</v>
      </c>
      <c r="F11" s="82" t="s">
        <v>170</v>
      </c>
    </row>
    <row r="12" spans="1:6" ht="31.5" x14ac:dyDescent="0.25">
      <c r="A12" s="65">
        <v>7</v>
      </c>
      <c r="B12" s="89"/>
      <c r="C12" s="60" t="s">
        <v>99</v>
      </c>
      <c r="D12" s="40" t="s">
        <v>137</v>
      </c>
      <c r="E12" s="40">
        <v>318</v>
      </c>
      <c r="F12" s="83"/>
    </row>
    <row r="13" spans="1:6" ht="30" customHeight="1" x14ac:dyDescent="0.25">
      <c r="A13" s="65">
        <v>8</v>
      </c>
      <c r="B13" s="88" t="s">
        <v>103</v>
      </c>
      <c r="C13" s="61" t="s">
        <v>205</v>
      </c>
      <c r="D13" s="40" t="s">
        <v>90</v>
      </c>
      <c r="E13" s="40">
        <v>174</v>
      </c>
      <c r="F13" s="96" t="s">
        <v>168</v>
      </c>
    </row>
    <row r="14" spans="1:6" ht="47.25" x14ac:dyDescent="0.25">
      <c r="A14" s="65">
        <v>9</v>
      </c>
      <c r="B14" s="89"/>
      <c r="C14" s="60" t="s">
        <v>204</v>
      </c>
      <c r="D14" s="40" t="s">
        <v>104</v>
      </c>
      <c r="E14" s="40">
        <v>178</v>
      </c>
      <c r="F14" s="97"/>
    </row>
    <row r="15" spans="1:6" s="45" customFormat="1" ht="39" customHeight="1" x14ac:dyDescent="0.25">
      <c r="A15" s="65">
        <v>10</v>
      </c>
      <c r="B15" s="90" t="s">
        <v>68</v>
      </c>
      <c r="C15" s="62" t="s">
        <v>171</v>
      </c>
      <c r="D15" s="44" t="s">
        <v>174</v>
      </c>
      <c r="E15" s="44">
        <v>331</v>
      </c>
      <c r="F15" s="99" t="s">
        <v>167</v>
      </c>
    </row>
    <row r="16" spans="1:6" s="45" customFormat="1" ht="31.5" x14ac:dyDescent="0.25">
      <c r="A16" s="65">
        <v>11</v>
      </c>
      <c r="B16" s="91"/>
      <c r="C16" s="62" t="s">
        <v>110</v>
      </c>
      <c r="D16" s="44" t="s">
        <v>175</v>
      </c>
      <c r="E16" s="44">
        <v>239</v>
      </c>
      <c r="F16" s="100"/>
    </row>
    <row r="17" spans="1:8" s="45" customFormat="1" ht="31.5" x14ac:dyDescent="0.25">
      <c r="A17" s="65">
        <v>12</v>
      </c>
      <c r="B17" s="91"/>
      <c r="C17" s="62" t="s">
        <v>111</v>
      </c>
      <c r="D17" s="44" t="s">
        <v>176</v>
      </c>
      <c r="E17" s="44">
        <v>248</v>
      </c>
      <c r="F17" s="100"/>
    </row>
    <row r="18" spans="1:8" s="45" customFormat="1" ht="16.5" thickBot="1" x14ac:dyDescent="0.3">
      <c r="A18" s="65">
        <v>13</v>
      </c>
      <c r="B18" s="91"/>
      <c r="C18" s="63" t="s">
        <v>172</v>
      </c>
      <c r="D18" s="44" t="s">
        <v>90</v>
      </c>
      <c r="E18" s="44">
        <v>154</v>
      </c>
      <c r="F18" s="100"/>
    </row>
    <row r="19" spans="1:8" s="45" customFormat="1" ht="16.5" thickBot="1" x14ac:dyDescent="0.3">
      <c r="A19" s="65">
        <v>14</v>
      </c>
      <c r="B19" s="92"/>
      <c r="C19" s="63" t="s">
        <v>173</v>
      </c>
      <c r="D19" s="44" t="s">
        <v>90</v>
      </c>
      <c r="E19" s="44">
        <v>116</v>
      </c>
      <c r="F19" s="101"/>
    </row>
    <row r="20" spans="1:8" ht="16.149999999999999" customHeight="1" x14ac:dyDescent="0.25">
      <c r="A20" s="65">
        <v>15</v>
      </c>
      <c r="B20" s="88" t="s">
        <v>112</v>
      </c>
      <c r="C20" s="60" t="s">
        <v>113</v>
      </c>
      <c r="D20" s="40" t="s">
        <v>90</v>
      </c>
      <c r="E20" s="40">
        <v>192</v>
      </c>
      <c r="F20" s="82" t="s">
        <v>166</v>
      </c>
    </row>
    <row r="21" spans="1:8" s="45" customFormat="1" x14ac:dyDescent="0.25">
      <c r="A21" s="65">
        <v>16</v>
      </c>
      <c r="B21" s="98"/>
      <c r="C21" s="64" t="s">
        <v>114</v>
      </c>
      <c r="D21" s="44" t="s">
        <v>90</v>
      </c>
      <c r="E21" s="44">
        <v>183</v>
      </c>
      <c r="F21" s="84"/>
    </row>
    <row r="22" spans="1:8" s="45" customFormat="1" ht="31.5" x14ac:dyDescent="0.25">
      <c r="A22" s="65">
        <v>17</v>
      </c>
      <c r="B22" s="98"/>
      <c r="C22" s="64" t="s">
        <v>115</v>
      </c>
      <c r="D22" s="44" t="s">
        <v>177</v>
      </c>
      <c r="E22" s="44">
        <v>295</v>
      </c>
      <c r="F22" s="84"/>
    </row>
    <row r="23" spans="1:8" s="45" customFormat="1" ht="31.5" x14ac:dyDescent="0.25">
      <c r="A23" s="65">
        <v>18</v>
      </c>
      <c r="B23" s="89"/>
      <c r="C23" s="64" t="s">
        <v>178</v>
      </c>
      <c r="D23" s="44" t="s">
        <v>116</v>
      </c>
      <c r="E23" s="44">
        <v>325</v>
      </c>
      <c r="F23" s="83"/>
    </row>
    <row r="24" spans="1:8" ht="47.25" x14ac:dyDescent="0.25">
      <c r="A24" s="65">
        <v>19</v>
      </c>
      <c r="B24" s="72" t="s">
        <v>117</v>
      </c>
      <c r="C24" s="65" t="s">
        <v>118</v>
      </c>
      <c r="D24" s="40" t="s">
        <v>90</v>
      </c>
      <c r="E24" s="40">
        <v>132</v>
      </c>
      <c r="F24" s="39" t="s">
        <v>144</v>
      </c>
    </row>
    <row r="25" spans="1:8" ht="47.25" x14ac:dyDescent="0.25">
      <c r="A25" s="65">
        <v>20</v>
      </c>
      <c r="B25" s="72" t="s">
        <v>214</v>
      </c>
      <c r="C25" s="65" t="s">
        <v>203</v>
      </c>
      <c r="D25" s="40" t="s">
        <v>90</v>
      </c>
      <c r="E25" s="40">
        <v>17</v>
      </c>
      <c r="F25" s="39" t="s">
        <v>145</v>
      </c>
    </row>
    <row r="26" spans="1:8" ht="47.25" x14ac:dyDescent="0.25">
      <c r="A26" s="65">
        <v>21</v>
      </c>
      <c r="B26" s="72" t="s">
        <v>219</v>
      </c>
      <c r="C26" s="65" t="s">
        <v>202</v>
      </c>
      <c r="D26" s="40" t="s">
        <v>90</v>
      </c>
      <c r="E26" s="40">
        <v>45</v>
      </c>
      <c r="F26" s="42" t="s">
        <v>146</v>
      </c>
    </row>
    <row r="27" spans="1:8" ht="15.6" customHeight="1" x14ac:dyDescent="0.25">
      <c r="A27" s="85" t="s">
        <v>132</v>
      </c>
      <c r="B27" s="86"/>
      <c r="C27" s="86"/>
      <c r="D27" s="86"/>
      <c r="E27" s="87"/>
      <c r="F27" s="39"/>
      <c r="H27" s="41"/>
    </row>
    <row r="28" spans="1:8" ht="47.25" x14ac:dyDescent="0.25">
      <c r="A28" s="40">
        <v>22</v>
      </c>
      <c r="B28" s="72" t="s">
        <v>92</v>
      </c>
      <c r="C28" s="65" t="s">
        <v>201</v>
      </c>
      <c r="D28" s="40" t="s">
        <v>90</v>
      </c>
      <c r="E28" s="40">
        <v>157</v>
      </c>
      <c r="F28" s="39" t="s">
        <v>93</v>
      </c>
    </row>
    <row r="29" spans="1:8" ht="15.6" customHeight="1" x14ac:dyDescent="0.25">
      <c r="A29" s="85" t="s">
        <v>133</v>
      </c>
      <c r="B29" s="86"/>
      <c r="C29" s="86"/>
      <c r="D29" s="86"/>
      <c r="E29" s="86"/>
      <c r="F29" s="87"/>
    </row>
    <row r="30" spans="1:8" ht="94.5" customHeight="1" x14ac:dyDescent="0.25">
      <c r="A30" s="40">
        <v>23</v>
      </c>
      <c r="B30" s="72" t="s">
        <v>130</v>
      </c>
      <c r="C30" s="65" t="s">
        <v>200</v>
      </c>
      <c r="D30" s="40" t="s">
        <v>131</v>
      </c>
      <c r="E30" s="40">
        <v>321</v>
      </c>
      <c r="F30" s="39" t="s">
        <v>147</v>
      </c>
    </row>
    <row r="31" spans="1:8" ht="85.5" customHeight="1" x14ac:dyDescent="0.25">
      <c r="A31" s="40">
        <v>24</v>
      </c>
      <c r="B31" s="72" t="s">
        <v>89</v>
      </c>
      <c r="C31" s="65" t="s">
        <v>199</v>
      </c>
      <c r="D31" s="40" t="s">
        <v>90</v>
      </c>
      <c r="E31" s="40">
        <v>300</v>
      </c>
      <c r="F31" s="39" t="s">
        <v>148</v>
      </c>
    </row>
    <row r="32" spans="1:8" ht="106.15" customHeight="1" x14ac:dyDescent="0.25">
      <c r="A32" s="40">
        <v>25</v>
      </c>
      <c r="B32" s="73" t="s">
        <v>91</v>
      </c>
      <c r="C32" s="66" t="s">
        <v>198</v>
      </c>
      <c r="D32" s="46" t="s">
        <v>182</v>
      </c>
      <c r="E32" s="46">
        <v>321</v>
      </c>
      <c r="F32" s="47" t="s">
        <v>183</v>
      </c>
      <c r="H32" s="41"/>
    </row>
    <row r="33" spans="1:6" ht="31.5" x14ac:dyDescent="0.25">
      <c r="A33" s="40">
        <v>26</v>
      </c>
      <c r="B33" s="88" t="s">
        <v>94</v>
      </c>
      <c r="C33" s="65" t="s">
        <v>197</v>
      </c>
      <c r="D33" s="40" t="s">
        <v>95</v>
      </c>
      <c r="E33" s="40">
        <v>192</v>
      </c>
      <c r="F33" s="82" t="s">
        <v>149</v>
      </c>
    </row>
    <row r="34" spans="1:6" ht="31.5" x14ac:dyDescent="0.25">
      <c r="A34" s="40">
        <v>27</v>
      </c>
      <c r="B34" s="89"/>
      <c r="C34" s="65" t="s">
        <v>196</v>
      </c>
      <c r="D34" s="40" t="s">
        <v>96</v>
      </c>
      <c r="E34" s="40">
        <v>197</v>
      </c>
      <c r="F34" s="83"/>
    </row>
    <row r="35" spans="1:6" ht="126" customHeight="1" x14ac:dyDescent="0.25">
      <c r="A35" s="40">
        <v>28</v>
      </c>
      <c r="B35" s="72" t="s">
        <v>97</v>
      </c>
      <c r="C35" s="65" t="s">
        <v>195</v>
      </c>
      <c r="D35" s="40" t="s">
        <v>90</v>
      </c>
      <c r="E35" s="40">
        <v>309</v>
      </c>
      <c r="F35" s="39" t="s">
        <v>150</v>
      </c>
    </row>
    <row r="36" spans="1:6" ht="63" x14ac:dyDescent="0.25">
      <c r="A36" s="40">
        <v>29</v>
      </c>
      <c r="B36" s="72" t="s">
        <v>102</v>
      </c>
      <c r="C36" s="65" t="s">
        <v>194</v>
      </c>
      <c r="D36" s="40" t="s">
        <v>90</v>
      </c>
      <c r="E36" s="40">
        <v>124</v>
      </c>
      <c r="F36" s="39" t="s">
        <v>151</v>
      </c>
    </row>
    <row r="37" spans="1:6" s="51" customFormat="1" ht="63" x14ac:dyDescent="0.25">
      <c r="A37" s="40">
        <v>30</v>
      </c>
      <c r="B37" s="102" t="s">
        <v>105</v>
      </c>
      <c r="C37" s="67" t="s">
        <v>193</v>
      </c>
      <c r="D37" s="49" t="s">
        <v>181</v>
      </c>
      <c r="E37" s="49">
        <v>308</v>
      </c>
      <c r="F37" s="69" t="s">
        <v>179</v>
      </c>
    </row>
    <row r="38" spans="1:6" s="51" customFormat="1" ht="63" x14ac:dyDescent="0.25">
      <c r="A38" s="40">
        <v>31</v>
      </c>
      <c r="B38" s="103"/>
      <c r="C38" s="50" t="s">
        <v>192</v>
      </c>
      <c r="D38" s="48" t="s">
        <v>106</v>
      </c>
      <c r="E38" s="52">
        <v>321</v>
      </c>
      <c r="F38" s="69" t="s">
        <v>180</v>
      </c>
    </row>
    <row r="39" spans="1:6" ht="122.25" customHeight="1" x14ac:dyDescent="0.25">
      <c r="A39" s="40">
        <v>32</v>
      </c>
      <c r="B39" s="88" t="s">
        <v>218</v>
      </c>
      <c r="C39" s="65" t="s">
        <v>119</v>
      </c>
      <c r="D39" s="40" t="s">
        <v>138</v>
      </c>
      <c r="E39" s="40">
        <v>306</v>
      </c>
      <c r="F39" s="104" t="s">
        <v>158</v>
      </c>
    </row>
    <row r="40" spans="1:6" ht="67.5" customHeight="1" x14ac:dyDescent="0.25">
      <c r="A40" s="40">
        <v>33</v>
      </c>
      <c r="B40" s="89"/>
      <c r="C40" s="65" t="s">
        <v>120</v>
      </c>
      <c r="D40" s="40" t="s">
        <v>139</v>
      </c>
      <c r="E40" s="40">
        <v>294</v>
      </c>
      <c r="F40" s="105"/>
    </row>
    <row r="41" spans="1:6" ht="84" customHeight="1" x14ac:dyDescent="0.25">
      <c r="A41" s="40">
        <v>34</v>
      </c>
      <c r="B41" s="88" t="s">
        <v>217</v>
      </c>
      <c r="C41" s="65" t="s">
        <v>121</v>
      </c>
      <c r="D41" s="39" t="s">
        <v>140</v>
      </c>
      <c r="E41" s="40">
        <v>252</v>
      </c>
      <c r="F41" s="39" t="s">
        <v>152</v>
      </c>
    </row>
    <row r="42" spans="1:6" ht="63" x14ac:dyDescent="0.25">
      <c r="A42" s="40">
        <v>35</v>
      </c>
      <c r="B42" s="89"/>
      <c r="C42" s="65" t="s">
        <v>122</v>
      </c>
      <c r="D42" s="40" t="s">
        <v>141</v>
      </c>
      <c r="E42" s="40">
        <v>292</v>
      </c>
      <c r="F42" s="39" t="s">
        <v>153</v>
      </c>
    </row>
    <row r="43" spans="1:6" ht="21" customHeight="1" x14ac:dyDescent="0.25">
      <c r="A43" s="40">
        <v>36</v>
      </c>
      <c r="B43" s="88" t="s">
        <v>215</v>
      </c>
      <c r="C43" s="65" t="s">
        <v>191</v>
      </c>
      <c r="D43" s="40" t="s">
        <v>90</v>
      </c>
      <c r="E43" s="40">
        <v>382</v>
      </c>
      <c r="F43" s="39" t="s">
        <v>125</v>
      </c>
    </row>
    <row r="44" spans="1:6" ht="47.25" x14ac:dyDescent="0.25">
      <c r="A44" s="40">
        <v>37</v>
      </c>
      <c r="B44" s="98"/>
      <c r="C44" s="65" t="s">
        <v>190</v>
      </c>
      <c r="D44" s="40" t="s">
        <v>142</v>
      </c>
      <c r="E44" s="40">
        <v>429</v>
      </c>
      <c r="F44" s="39" t="s">
        <v>154</v>
      </c>
    </row>
    <row r="45" spans="1:6" ht="47.25" x14ac:dyDescent="0.25">
      <c r="A45" s="40">
        <v>38</v>
      </c>
      <c r="B45" s="89"/>
      <c r="C45" s="65" t="s">
        <v>189</v>
      </c>
      <c r="D45" s="40" t="s">
        <v>143</v>
      </c>
      <c r="E45" s="40">
        <v>417</v>
      </c>
      <c r="F45" s="39" t="s">
        <v>155</v>
      </c>
    </row>
    <row r="46" spans="1:6" ht="23.25" customHeight="1" x14ac:dyDescent="0.25">
      <c r="A46" s="85" t="s">
        <v>135</v>
      </c>
      <c r="B46" s="86"/>
      <c r="C46" s="86"/>
      <c r="D46" s="86"/>
      <c r="E46" s="86"/>
      <c r="F46" s="87"/>
    </row>
    <row r="47" spans="1:6" ht="63" customHeight="1" x14ac:dyDescent="0.25">
      <c r="A47" s="65">
        <v>39</v>
      </c>
      <c r="B47" s="93" t="s">
        <v>216</v>
      </c>
      <c r="C47" s="60" t="s">
        <v>123</v>
      </c>
      <c r="D47" s="40" t="s">
        <v>90</v>
      </c>
      <c r="E47" s="40">
        <v>325</v>
      </c>
      <c r="F47" s="39" t="s">
        <v>156</v>
      </c>
    </row>
    <row r="48" spans="1:6" ht="79.5" customHeight="1" x14ac:dyDescent="0.25">
      <c r="A48" s="65">
        <v>40</v>
      </c>
      <c r="B48" s="95"/>
      <c r="C48" s="60" t="s">
        <v>124</v>
      </c>
      <c r="D48" s="40" t="s">
        <v>90</v>
      </c>
      <c r="E48" s="40">
        <v>365</v>
      </c>
      <c r="F48" s="39" t="s">
        <v>157</v>
      </c>
    </row>
  </sheetData>
  <mergeCells count="24">
    <mergeCell ref="B47:B48"/>
    <mergeCell ref="A27:E27"/>
    <mergeCell ref="B37:B38"/>
    <mergeCell ref="A46:F46"/>
    <mergeCell ref="B41:B42"/>
    <mergeCell ref="B43:B45"/>
    <mergeCell ref="B39:B40"/>
    <mergeCell ref="F39:F40"/>
    <mergeCell ref="A1:F1"/>
    <mergeCell ref="A2:F2"/>
    <mergeCell ref="F33:F34"/>
    <mergeCell ref="F6:F10"/>
    <mergeCell ref="A5:F5"/>
    <mergeCell ref="A29:F29"/>
    <mergeCell ref="B13:B14"/>
    <mergeCell ref="B15:B19"/>
    <mergeCell ref="B6:B10"/>
    <mergeCell ref="F11:F12"/>
    <mergeCell ref="F13:F14"/>
    <mergeCell ref="B11:B12"/>
    <mergeCell ref="B20:B23"/>
    <mergeCell ref="F20:F23"/>
    <mergeCell ref="B33:B34"/>
    <mergeCell ref="F15:F19"/>
  </mergeCells>
  <printOptions horizontalCentered="1"/>
  <pageMargins left="0.2" right="0.2" top="0.3" bottom="0.3"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pane xSplit="2" ySplit="5" topLeftCell="C6" activePane="bottomRight" state="frozen"/>
      <selection pane="topRight" activeCell="C1" sqref="C1"/>
      <selection pane="bottomLeft" activeCell="A6" sqref="A6"/>
      <selection pane="bottomRight" sqref="A1:L1"/>
    </sheetView>
  </sheetViews>
  <sheetFormatPr defaultColWidth="8.77734375" defaultRowHeight="16.5" x14ac:dyDescent="0.25"/>
  <cols>
    <col min="1" max="1" width="5.33203125" style="2" customWidth="1"/>
    <col min="2" max="2" width="12.21875" style="2" customWidth="1"/>
    <col min="3" max="3" width="5.21875" style="2" customWidth="1"/>
    <col min="4" max="5" width="7.21875" style="1" customWidth="1"/>
    <col min="6" max="6" width="10.44140625" style="1" customWidth="1"/>
    <col min="7" max="7" width="11.21875" style="1" customWidth="1"/>
    <col min="8" max="8" width="5.77734375" style="1" customWidth="1"/>
    <col min="9" max="10" width="7.6640625" style="1" customWidth="1"/>
    <col min="11" max="11" width="8.77734375" style="1" customWidth="1"/>
    <col min="12" max="12" width="8.77734375" style="1"/>
    <col min="13" max="13" width="7.21875" style="2" customWidth="1"/>
    <col min="14" max="14" width="8" style="1" customWidth="1"/>
    <col min="15" max="16384" width="8.77734375" style="2"/>
  </cols>
  <sheetData>
    <row r="1" spans="1:14" x14ac:dyDescent="0.25">
      <c r="A1" s="77" t="s">
        <v>73</v>
      </c>
      <c r="B1" s="77"/>
      <c r="C1" s="77"/>
      <c r="D1" s="77"/>
      <c r="E1" s="77"/>
      <c r="F1" s="77"/>
      <c r="G1" s="77"/>
      <c r="H1" s="77"/>
      <c r="I1" s="77"/>
      <c r="J1" s="77"/>
      <c r="K1" s="77"/>
      <c r="L1" s="77"/>
    </row>
    <row r="2" spans="1:14" x14ac:dyDescent="0.25">
      <c r="A2" s="77" t="s">
        <v>87</v>
      </c>
      <c r="B2" s="77"/>
      <c r="C2" s="77"/>
      <c r="D2" s="77"/>
      <c r="E2" s="77"/>
      <c r="F2" s="77"/>
      <c r="G2" s="77"/>
      <c r="H2" s="77"/>
      <c r="I2" s="77"/>
      <c r="J2" s="77"/>
      <c r="K2" s="77"/>
      <c r="L2" s="77"/>
      <c r="M2" s="77"/>
      <c r="N2" s="77"/>
    </row>
    <row r="4" spans="1:14" ht="24.75" customHeight="1" x14ac:dyDescent="0.25">
      <c r="A4" s="78" t="s">
        <v>70</v>
      </c>
      <c r="B4" s="78" t="s">
        <v>72</v>
      </c>
      <c r="C4" s="78" t="s">
        <v>74</v>
      </c>
      <c r="D4" s="78"/>
      <c r="E4" s="78"/>
      <c r="F4" s="78"/>
      <c r="G4" s="78"/>
      <c r="H4" s="78" t="s">
        <v>81</v>
      </c>
      <c r="I4" s="78"/>
      <c r="J4" s="78"/>
      <c r="K4" s="78"/>
      <c r="L4" s="78"/>
      <c r="M4" s="78" t="s">
        <v>82</v>
      </c>
      <c r="N4" s="78"/>
    </row>
    <row r="5" spans="1:14" ht="69" customHeight="1" x14ac:dyDescent="0.25">
      <c r="A5" s="78"/>
      <c r="B5" s="78"/>
      <c r="C5" s="11" t="s">
        <v>71</v>
      </c>
      <c r="D5" s="11" t="s">
        <v>77</v>
      </c>
      <c r="E5" s="11" t="s">
        <v>75</v>
      </c>
      <c r="F5" s="11" t="s">
        <v>76</v>
      </c>
      <c r="G5" s="11" t="s">
        <v>78</v>
      </c>
      <c r="H5" s="11" t="s">
        <v>71</v>
      </c>
      <c r="I5" s="11" t="s">
        <v>86</v>
      </c>
      <c r="J5" s="11" t="s">
        <v>84</v>
      </c>
      <c r="K5" s="11" t="s">
        <v>85</v>
      </c>
      <c r="L5" s="11" t="s">
        <v>79</v>
      </c>
      <c r="M5" s="11" t="s">
        <v>80</v>
      </c>
      <c r="N5" s="11" t="s">
        <v>83</v>
      </c>
    </row>
    <row r="6" spans="1:14" ht="21" customHeight="1" x14ac:dyDescent="0.25">
      <c r="A6" s="3">
        <v>1</v>
      </c>
      <c r="B6" s="4" t="s">
        <v>50</v>
      </c>
      <c r="C6" s="3">
        <v>31</v>
      </c>
      <c r="D6" s="5">
        <v>4033</v>
      </c>
      <c r="E6" s="5">
        <v>1</v>
      </c>
      <c r="F6" s="5">
        <f t="shared" ref="F6:F10" si="0">C6-E6</f>
        <v>30</v>
      </c>
      <c r="G6" s="5">
        <v>78</v>
      </c>
      <c r="H6" s="5">
        <v>11</v>
      </c>
      <c r="I6" s="5">
        <f>J6+K6</f>
        <v>5</v>
      </c>
      <c r="J6" s="5">
        <v>0</v>
      </c>
      <c r="K6" s="5">
        <v>5</v>
      </c>
      <c r="L6" s="6">
        <v>33</v>
      </c>
      <c r="M6" s="6">
        <f>C6-H6</f>
        <v>20</v>
      </c>
      <c r="N6" s="6">
        <f>G6-L6</f>
        <v>45</v>
      </c>
    </row>
    <row r="7" spans="1:14" ht="21" customHeight="1" x14ac:dyDescent="0.25">
      <c r="A7" s="3">
        <v>2</v>
      </c>
      <c r="B7" s="4" t="s">
        <v>54</v>
      </c>
      <c r="C7" s="3">
        <v>19</v>
      </c>
      <c r="D7" s="5">
        <v>3969</v>
      </c>
      <c r="E7" s="5">
        <v>2</v>
      </c>
      <c r="F7" s="5">
        <f t="shared" si="0"/>
        <v>17</v>
      </c>
      <c r="G7" s="5">
        <v>53</v>
      </c>
      <c r="H7" s="5">
        <v>8</v>
      </c>
      <c r="I7" s="5">
        <f t="shared" ref="I7:I10" si="1">J7+K7</f>
        <v>2</v>
      </c>
      <c r="J7" s="5">
        <v>1</v>
      </c>
      <c r="K7" s="5">
        <v>1</v>
      </c>
      <c r="L7" s="6">
        <v>24</v>
      </c>
      <c r="M7" s="6">
        <f>C7-H7</f>
        <v>11</v>
      </c>
      <c r="N7" s="6">
        <f>G7-L7</f>
        <v>29</v>
      </c>
    </row>
    <row r="8" spans="1:14" ht="21" customHeight="1" x14ac:dyDescent="0.25">
      <c r="A8" s="3">
        <v>3</v>
      </c>
      <c r="B8" s="4" t="s">
        <v>57</v>
      </c>
      <c r="C8" s="3">
        <v>18</v>
      </c>
      <c r="D8" s="5">
        <v>2281</v>
      </c>
      <c r="E8" s="5">
        <v>0</v>
      </c>
      <c r="F8" s="5">
        <f t="shared" si="0"/>
        <v>18</v>
      </c>
      <c r="G8" s="5">
        <v>39</v>
      </c>
      <c r="H8" s="5">
        <v>6</v>
      </c>
      <c r="I8" s="5">
        <f t="shared" si="1"/>
        <v>4</v>
      </c>
      <c r="J8" s="5">
        <v>0</v>
      </c>
      <c r="K8" s="5">
        <v>4</v>
      </c>
      <c r="L8" s="6">
        <v>18</v>
      </c>
      <c r="M8" s="6">
        <f>C8-H8</f>
        <v>12</v>
      </c>
      <c r="N8" s="6">
        <f>G8-L8</f>
        <v>21</v>
      </c>
    </row>
    <row r="9" spans="1:14" ht="21" customHeight="1" x14ac:dyDescent="0.25">
      <c r="A9" s="3">
        <v>4</v>
      </c>
      <c r="B9" s="4" t="s">
        <v>68</v>
      </c>
      <c r="C9" s="3">
        <v>9</v>
      </c>
      <c r="D9" s="5">
        <v>1444</v>
      </c>
      <c r="E9" s="5">
        <v>0</v>
      </c>
      <c r="F9" s="5">
        <f t="shared" si="0"/>
        <v>9</v>
      </c>
      <c r="G9" s="5">
        <v>27</v>
      </c>
      <c r="H9" s="5">
        <v>6</v>
      </c>
      <c r="I9" s="5">
        <f t="shared" si="1"/>
        <v>5</v>
      </c>
      <c r="J9" s="5">
        <v>5</v>
      </c>
      <c r="K9" s="5">
        <v>0</v>
      </c>
      <c r="L9" s="6">
        <v>18</v>
      </c>
      <c r="M9" s="6">
        <f>C9-H9</f>
        <v>3</v>
      </c>
      <c r="N9" s="6">
        <f>G9-L9</f>
        <v>9</v>
      </c>
    </row>
    <row r="10" spans="1:14" ht="21" customHeight="1" x14ac:dyDescent="0.25">
      <c r="A10" s="3">
        <v>5</v>
      </c>
      <c r="B10" s="4" t="s">
        <v>58</v>
      </c>
      <c r="C10" s="3">
        <v>8</v>
      </c>
      <c r="D10" s="5">
        <v>1382</v>
      </c>
      <c r="E10" s="5">
        <v>0</v>
      </c>
      <c r="F10" s="5">
        <f t="shared" si="0"/>
        <v>8</v>
      </c>
      <c r="G10" s="5">
        <v>23</v>
      </c>
      <c r="H10" s="5">
        <v>7</v>
      </c>
      <c r="I10" s="5">
        <f t="shared" si="1"/>
        <v>7</v>
      </c>
      <c r="J10" s="5">
        <v>6</v>
      </c>
      <c r="K10" s="5">
        <v>1</v>
      </c>
      <c r="L10" s="6">
        <v>21</v>
      </c>
      <c r="M10" s="6">
        <f>C10-H10</f>
        <v>1</v>
      </c>
      <c r="N10" s="6">
        <f>G10-L10</f>
        <v>2</v>
      </c>
    </row>
    <row r="11" spans="1:14" ht="27.75" customHeight="1" x14ac:dyDescent="0.25">
      <c r="A11" s="7"/>
      <c r="B11" s="8" t="s">
        <v>69</v>
      </c>
      <c r="C11" s="13">
        <f t="shared" ref="C11:H11" si="2">SUM(C6:C10)</f>
        <v>85</v>
      </c>
      <c r="D11" s="13">
        <f t="shared" si="2"/>
        <v>13109</v>
      </c>
      <c r="E11" s="13">
        <f t="shared" si="2"/>
        <v>3</v>
      </c>
      <c r="F11" s="13">
        <f t="shared" si="2"/>
        <v>82</v>
      </c>
      <c r="G11" s="13">
        <f t="shared" si="2"/>
        <v>220</v>
      </c>
      <c r="H11" s="13">
        <f t="shared" si="2"/>
        <v>38</v>
      </c>
      <c r="I11" s="13"/>
      <c r="J11" s="13">
        <f>SUM(J6:J10)</f>
        <v>12</v>
      </c>
      <c r="K11" s="13">
        <f>SUM(K6:K10)</f>
        <v>11</v>
      </c>
      <c r="L11" s="13">
        <f>SUM(L6:L10)</f>
        <v>114</v>
      </c>
      <c r="M11" s="13">
        <f>SUM(M6:M10)</f>
        <v>47</v>
      </c>
      <c r="N11" s="13">
        <f>SUM(N6:N10)</f>
        <v>106</v>
      </c>
    </row>
    <row r="13" spans="1:14" x14ac:dyDescent="0.25">
      <c r="B13" s="9"/>
    </row>
    <row r="14" spans="1:14" x14ac:dyDescent="0.25">
      <c r="B14" s="10"/>
      <c r="E14" s="12"/>
    </row>
    <row r="15" spans="1:14" x14ac:dyDescent="0.25">
      <c r="E15" s="12"/>
    </row>
  </sheetData>
  <mergeCells count="7">
    <mergeCell ref="A1:L1"/>
    <mergeCell ref="A2:N2"/>
    <mergeCell ref="A4:A5"/>
    <mergeCell ref="B4:B5"/>
    <mergeCell ref="C4:G4"/>
    <mergeCell ref="H4:L4"/>
    <mergeCell ref="M4:N4"/>
  </mergeCells>
  <printOptions horizontalCentered="1"/>
  <pageMargins left="0.2" right="0.2" top="0.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Phương án sắp xếp</vt:lpstr>
      <vt:lpstr>Thôn, tổ dân phố đặc thù</vt:lpstr>
      <vt:lpstr>Miền núi</vt:lpstr>
      <vt:lpstr>'Miền núi'!Print_Titles</vt:lpstr>
      <vt:lpstr>'Phương án sắp xếp'!Print_Titles</vt:lpstr>
      <vt:lpstr>'Thôn, tổ dân phố đặc thù'!Print_Titles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2026-06-09T10:58:02Z</cp:lastPrinted>
  <dcterms:created xsi:type="dcterms:W3CDTF">2026-02-26T01:32:12Z</dcterms:created>
  <dcterms:modified xsi:type="dcterms:W3CDTF">2026-06-10T11:49:37Z</dcterms:modified>
</cp:coreProperties>
</file>